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8_{6E771839-F8D7-4FE3-865A-1754C778C632}" xr6:coauthVersionLast="47" xr6:coauthVersionMax="47" xr10:uidLastSave="{00000000-0000-0000-0000-000000000000}"/>
  <workbookProtection workbookPassword="C4DA" lockStructure="1"/>
  <bookViews>
    <workbookView xWindow="1125" yWindow="1320" windowWidth="24720" windowHeight="12585" tabRatio="605" activeTab="17" xr2:uid="{00000000-000D-0000-FFFF-FFFF00000000}"/>
  </bookViews>
  <sheets>
    <sheet name="A" sheetId="2" r:id="rId1"/>
    <sheet name="C" sheetId="5" r:id="rId2"/>
    <sheet name="D" sheetId="6" r:id="rId3"/>
    <sheet name="E" sheetId="7" r:id="rId4"/>
    <sheet name="F" sheetId="8" r:id="rId5"/>
    <sheet name="G" sheetId="9" r:id="rId6"/>
    <sheet name="H" sheetId="10" r:id="rId7"/>
    <sheet name="I" sheetId="11" r:id="rId8"/>
    <sheet name="K" sheetId="12" r:id="rId9"/>
    <sheet name="L" sheetId="13" r:id="rId10"/>
    <sheet name="M" sheetId="14" r:id="rId11"/>
    <sheet name="N" sheetId="15" r:id="rId12"/>
    <sheet name="O" sheetId="16" r:id="rId13"/>
    <sheet name="P" sheetId="17" r:id="rId14"/>
    <sheet name="S" sheetId="18" r:id="rId15"/>
    <sheet name="T" sheetId="19" r:id="rId16"/>
    <sheet name="V" sheetId="20" r:id="rId17"/>
    <sheet name="W" sheetId="21" r:id="rId18"/>
    <sheet name="Standings" sheetId="4" r:id="rId19"/>
    <sheet name="variables" sheetId="3" r:id="rId20"/>
    <sheet name="Totals" sheetId="22" r:id="rId21"/>
  </sheets>
  <definedNames>
    <definedName name="_xlnm.Print_Area" localSheetId="8">K!$BI:$BI</definedName>
    <definedName name="_xlnm.Print_Area" localSheetId="13">P!$A$2:$L$13</definedName>
    <definedName name="_xlnm.Print_Area" localSheetId="18">Standings!$A$1:$L$64</definedName>
    <definedName name="_xlnm.Print_Titles" localSheetId="13">P!$2:$2</definedName>
    <definedName name="_xlnm.Print_Titles" localSheetId="20">Totals!$1:$1</definedName>
  </definedNames>
  <calcPr calcId="191028"/>
  <customWorkbookViews>
    <customWorkbookView name="Jesse E Kitson - Personal View" guid="{F02C43EC-1E1F-4F91-8C6E-ACE46B5D7137}" mergeInterval="0" personalView="1" maximized="1" windowWidth="1596" windowHeight="653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E4" i="14" l="1"/>
  <c r="E5" i="14"/>
  <c r="E6" i="14"/>
  <c r="E7" i="14"/>
  <c r="E8" i="14"/>
  <c r="E9" i="14"/>
  <c r="E10" i="14"/>
  <c r="E11" i="14"/>
  <c r="F5" i="13"/>
  <c r="F6" i="13"/>
  <c r="F4" i="13"/>
  <c r="F13" i="12"/>
  <c r="E31" i="16"/>
  <c r="E32" i="16"/>
  <c r="E33" i="16"/>
  <c r="E34" i="16"/>
  <c r="E35" i="16"/>
  <c r="E30" i="16"/>
  <c r="E20" i="16"/>
  <c r="E21" i="16"/>
  <c r="E22" i="16"/>
  <c r="E23" i="16"/>
  <c r="E25" i="16"/>
  <c r="E19" i="16"/>
  <c r="E5" i="16"/>
  <c r="E6" i="16"/>
  <c r="E7" i="16"/>
  <c r="E8" i="16"/>
  <c r="E9" i="16"/>
  <c r="E10" i="16"/>
  <c r="E11" i="16"/>
  <c r="E12" i="16"/>
  <c r="E13" i="16"/>
  <c r="E14" i="16"/>
  <c r="E4" i="16"/>
  <c r="C56" i="4" l="1"/>
  <c r="E62" i="14" l="1"/>
  <c r="E63" i="14"/>
  <c r="E64" i="14"/>
  <c r="E65" i="14"/>
  <c r="E66" i="14"/>
  <c r="E67" i="14"/>
  <c r="E68" i="14"/>
  <c r="F14" i="20" l="1"/>
  <c r="P14" i="20"/>
  <c r="T14" i="20" s="1"/>
  <c r="X14" i="20" s="1"/>
  <c r="AB14" i="20" s="1"/>
  <c r="AF14" i="20" s="1"/>
  <c r="AJ14" i="20" s="1"/>
  <c r="AN14" i="20" s="1"/>
  <c r="AR14" i="20" s="1"/>
  <c r="AV14" i="20" s="1"/>
  <c r="AZ14" i="20" s="1"/>
  <c r="BD14" i="20" s="1"/>
  <c r="BH14" i="20" s="1"/>
  <c r="I14" i="20"/>
  <c r="E16" i="20"/>
  <c r="G14" i="20" l="1"/>
  <c r="C16" i="20"/>
  <c r="F5" i="9"/>
  <c r="F6" i="9"/>
  <c r="F7" i="9"/>
  <c r="F4" i="9"/>
  <c r="N54" i="4"/>
  <c r="AR18" i="18"/>
  <c r="K7" i="4"/>
  <c r="I13" i="19"/>
  <c r="C61" i="15"/>
  <c r="C44" i="4"/>
  <c r="E39" i="22"/>
  <c r="I8" i="4"/>
  <c r="C3" i="22" s="1"/>
  <c r="F9" i="21"/>
  <c r="F27" i="21"/>
  <c r="F26" i="21"/>
  <c r="F25" i="21"/>
  <c r="F24" i="21"/>
  <c r="F23" i="21"/>
  <c r="F22" i="21"/>
  <c r="F21" i="21"/>
  <c r="F5" i="21"/>
  <c r="F6" i="21"/>
  <c r="F7" i="21"/>
  <c r="F8" i="21"/>
  <c r="F10" i="21"/>
  <c r="F11" i="21"/>
  <c r="F4" i="21"/>
  <c r="F14" i="19"/>
  <c r="F15" i="19"/>
  <c r="F16" i="19"/>
  <c r="F17" i="19"/>
  <c r="F18" i="19"/>
  <c r="F19" i="19"/>
  <c r="F21" i="19"/>
  <c r="F22" i="19"/>
  <c r="F13" i="19"/>
  <c r="F12" i="19"/>
  <c r="F11" i="19"/>
  <c r="F5" i="19"/>
  <c r="F6" i="19"/>
  <c r="F4" i="19"/>
  <c r="F5" i="20"/>
  <c r="F6" i="20"/>
  <c r="F7" i="20"/>
  <c r="F8" i="20"/>
  <c r="F9" i="20"/>
  <c r="F10" i="20"/>
  <c r="F11" i="20"/>
  <c r="F12" i="20"/>
  <c r="F13" i="20"/>
  <c r="F4" i="20"/>
  <c r="AZ16" i="18"/>
  <c r="F16" i="18"/>
  <c r="F15" i="18"/>
  <c r="F14" i="18"/>
  <c r="F5" i="18"/>
  <c r="F6" i="18"/>
  <c r="F7" i="18"/>
  <c r="F8" i="18"/>
  <c r="F9" i="18"/>
  <c r="F4" i="18"/>
  <c r="V10" i="18"/>
  <c r="F26" i="17"/>
  <c r="F25" i="17"/>
  <c r="F24" i="17"/>
  <c r="F23" i="17"/>
  <c r="F22" i="17"/>
  <c r="F21" i="17"/>
  <c r="F20" i="17"/>
  <c r="F19" i="17"/>
  <c r="F18" i="17"/>
  <c r="F17" i="17"/>
  <c r="F16" i="17"/>
  <c r="F5" i="17"/>
  <c r="F6" i="17"/>
  <c r="F7" i="17"/>
  <c r="F8" i="17"/>
  <c r="F9" i="17"/>
  <c r="F10" i="17"/>
  <c r="F11" i="17"/>
  <c r="F4" i="17"/>
  <c r="I59" i="15"/>
  <c r="H61" i="15"/>
  <c r="F69" i="15"/>
  <c r="F68" i="15"/>
  <c r="F67" i="15"/>
  <c r="F66" i="15"/>
  <c r="F65" i="15"/>
  <c r="F64" i="15"/>
  <c r="F59" i="15"/>
  <c r="F58" i="15"/>
  <c r="F57" i="15"/>
  <c r="F56" i="15"/>
  <c r="F55" i="15"/>
  <c r="F54" i="15"/>
  <c r="F53" i="15"/>
  <c r="F52" i="15"/>
  <c r="F51" i="15"/>
  <c r="F50" i="15"/>
  <c r="F49" i="15"/>
  <c r="F44" i="15"/>
  <c r="F43" i="15"/>
  <c r="F42" i="15"/>
  <c r="F41" i="15"/>
  <c r="F40" i="15"/>
  <c r="F39" i="15"/>
  <c r="F38" i="15"/>
  <c r="F33" i="15"/>
  <c r="F32" i="15"/>
  <c r="F31" i="15"/>
  <c r="F30" i="15"/>
  <c r="F25" i="15"/>
  <c r="F24" i="15"/>
  <c r="F23" i="15"/>
  <c r="F22" i="15"/>
  <c r="F18" i="15"/>
  <c r="F15" i="15"/>
  <c r="F11" i="15"/>
  <c r="F5" i="15"/>
  <c r="F6" i="15"/>
  <c r="F4" i="15"/>
  <c r="E61" i="14"/>
  <c r="E52" i="14"/>
  <c r="E53" i="14"/>
  <c r="E54" i="14"/>
  <c r="E55" i="14"/>
  <c r="E56" i="14"/>
  <c r="E51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D48" i="14"/>
  <c r="E22" i="14"/>
  <c r="E23" i="14"/>
  <c r="E24" i="14"/>
  <c r="E25" i="14"/>
  <c r="E26" i="14"/>
  <c r="E27" i="14"/>
  <c r="E28" i="14"/>
  <c r="E29" i="14"/>
  <c r="E21" i="14"/>
  <c r="E16" i="14"/>
  <c r="F14" i="12"/>
  <c r="F15" i="12"/>
  <c r="F16" i="12"/>
  <c r="F5" i="12"/>
  <c r="F6" i="12"/>
  <c r="F7" i="12"/>
  <c r="F8" i="12"/>
  <c r="F4" i="12"/>
  <c r="F5" i="11"/>
  <c r="F6" i="11"/>
  <c r="F7" i="11"/>
  <c r="F8" i="11"/>
  <c r="F4" i="11"/>
  <c r="F18" i="11"/>
  <c r="F19" i="11"/>
  <c r="F17" i="11"/>
  <c r="E9" i="9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4" i="8"/>
  <c r="P4" i="7"/>
  <c r="H8" i="6"/>
  <c r="F8" i="6"/>
  <c r="F5" i="6"/>
  <c r="F6" i="6"/>
  <c r="F4" i="6"/>
  <c r="J8" i="6"/>
  <c r="J17" i="5"/>
  <c r="N16" i="5"/>
  <c r="M25" i="5"/>
  <c r="F24" i="5"/>
  <c r="F23" i="5"/>
  <c r="F22" i="5"/>
  <c r="F21" i="5"/>
  <c r="F20" i="5"/>
  <c r="F4" i="5"/>
  <c r="F17" i="5"/>
  <c r="H17" i="5"/>
  <c r="BG16" i="5"/>
  <c r="BF16" i="5"/>
  <c r="BE16" i="5"/>
  <c r="BC16" i="5"/>
  <c r="BB16" i="5"/>
  <c r="BA16" i="5"/>
  <c r="AY16" i="5"/>
  <c r="AX16" i="5"/>
  <c r="AW16" i="5"/>
  <c r="AU16" i="5"/>
  <c r="AT16" i="5"/>
  <c r="AS16" i="5"/>
  <c r="AQ16" i="5"/>
  <c r="AP16" i="5"/>
  <c r="AO16" i="5"/>
  <c r="AM16" i="5"/>
  <c r="AL16" i="5"/>
  <c r="AK16" i="5"/>
  <c r="AI16" i="5"/>
  <c r="AH16" i="5"/>
  <c r="AG16" i="5"/>
  <c r="AE16" i="5"/>
  <c r="AD16" i="5"/>
  <c r="AC16" i="5"/>
  <c r="AA16" i="5"/>
  <c r="Z16" i="5"/>
  <c r="Y16" i="5"/>
  <c r="W16" i="5"/>
  <c r="V16" i="5"/>
  <c r="U16" i="5"/>
  <c r="S16" i="5"/>
  <c r="R16" i="5"/>
  <c r="Q16" i="5"/>
  <c r="O16" i="5"/>
  <c r="M16" i="5"/>
  <c r="F5" i="5"/>
  <c r="F6" i="5"/>
  <c r="F7" i="5"/>
  <c r="F8" i="5"/>
  <c r="F9" i="5"/>
  <c r="F10" i="5"/>
  <c r="F11" i="5"/>
  <c r="F12" i="5"/>
  <c r="F13" i="5"/>
  <c r="F14" i="5"/>
  <c r="F15" i="5"/>
  <c r="E17" i="5"/>
  <c r="M33" i="2"/>
  <c r="P18" i="2"/>
  <c r="F34" i="2"/>
  <c r="F30" i="2"/>
  <c r="F31" i="2"/>
  <c r="F32" i="2"/>
  <c r="F29" i="2"/>
  <c r="F13" i="2"/>
  <c r="F8" i="2"/>
  <c r="F4" i="2"/>
  <c r="F26" i="2"/>
  <c r="I6" i="4" s="1"/>
  <c r="F19" i="2"/>
  <c r="F20" i="2"/>
  <c r="F21" i="2"/>
  <c r="F22" i="2"/>
  <c r="F23" i="2"/>
  <c r="F24" i="2"/>
  <c r="F18" i="2"/>
  <c r="M25" i="2"/>
  <c r="C26" i="2"/>
  <c r="BG14" i="2"/>
  <c r="BF14" i="2"/>
  <c r="BE14" i="2"/>
  <c r="BC14" i="2"/>
  <c r="BB14" i="2"/>
  <c r="BA14" i="2"/>
  <c r="AY14" i="2"/>
  <c r="AX14" i="2"/>
  <c r="AW14" i="2"/>
  <c r="AU14" i="2"/>
  <c r="AT14" i="2"/>
  <c r="AS14" i="2"/>
  <c r="AQ14" i="2"/>
  <c r="AP14" i="2"/>
  <c r="AO14" i="2"/>
  <c r="AM14" i="2"/>
  <c r="AL14" i="2"/>
  <c r="AK14" i="2"/>
  <c r="AI14" i="2"/>
  <c r="AH14" i="2"/>
  <c r="AG14" i="2"/>
  <c r="AE14" i="2"/>
  <c r="AD14" i="2"/>
  <c r="AC14" i="2"/>
  <c r="AA14" i="2"/>
  <c r="Z14" i="2"/>
  <c r="Y14" i="2"/>
  <c r="W14" i="2"/>
  <c r="V14" i="2"/>
  <c r="U14" i="2"/>
  <c r="S14" i="2"/>
  <c r="R14" i="2"/>
  <c r="Q14" i="2"/>
  <c r="O14" i="2"/>
  <c r="N14" i="2"/>
  <c r="M14" i="2"/>
  <c r="F14" i="2"/>
  <c r="I45" i="4" s="1"/>
  <c r="E14" i="2"/>
  <c r="P13" i="2"/>
  <c r="P4" i="2"/>
  <c r="BG9" i="2"/>
  <c r="BF9" i="2"/>
  <c r="BE9" i="2"/>
  <c r="BC9" i="2"/>
  <c r="BB9" i="2"/>
  <c r="BA9" i="2"/>
  <c r="AY9" i="2"/>
  <c r="AX9" i="2"/>
  <c r="AW9" i="2"/>
  <c r="AU9" i="2"/>
  <c r="AT9" i="2"/>
  <c r="AS9" i="2"/>
  <c r="AQ9" i="2"/>
  <c r="AP9" i="2"/>
  <c r="AO9" i="2"/>
  <c r="AM9" i="2"/>
  <c r="AL9" i="2"/>
  <c r="AK9" i="2"/>
  <c r="AI9" i="2"/>
  <c r="AH9" i="2"/>
  <c r="AG9" i="2"/>
  <c r="AE9" i="2"/>
  <c r="AD9" i="2"/>
  <c r="AC9" i="2"/>
  <c r="AA9" i="2"/>
  <c r="Z9" i="2"/>
  <c r="Y9" i="2"/>
  <c r="W9" i="2"/>
  <c r="V9" i="2"/>
  <c r="U9" i="2"/>
  <c r="S9" i="2"/>
  <c r="R9" i="2"/>
  <c r="Q9" i="2"/>
  <c r="O9" i="2"/>
  <c r="N9" i="2"/>
  <c r="M9" i="2"/>
  <c r="F9" i="2"/>
  <c r="I44" i="4" s="1"/>
  <c r="E9" i="2"/>
  <c r="I4" i="2"/>
  <c r="G43" i="4" s="1"/>
  <c r="BE5" i="2"/>
  <c r="BA5" i="2"/>
  <c r="AW5" i="2"/>
  <c r="AS5" i="2"/>
  <c r="AO5" i="2"/>
  <c r="O5" i="2"/>
  <c r="N5" i="2"/>
  <c r="M5" i="2"/>
  <c r="AC5" i="2"/>
  <c r="AK5" i="2"/>
  <c r="AG5" i="2"/>
  <c r="BC5" i="2"/>
  <c r="BB5" i="2"/>
  <c r="I12" i="19"/>
  <c r="P12" i="19"/>
  <c r="T12" i="19" s="1"/>
  <c r="X12" i="19" s="1"/>
  <c r="AB12" i="19" s="1"/>
  <c r="AF12" i="19" s="1"/>
  <c r="AJ12" i="19" s="1"/>
  <c r="AN12" i="19" s="1"/>
  <c r="AR12" i="19" s="1"/>
  <c r="AV12" i="19" s="1"/>
  <c r="AZ12" i="19" s="1"/>
  <c r="BD12" i="19" s="1"/>
  <c r="BH12" i="19" s="1"/>
  <c r="G12" i="19" s="1"/>
  <c r="P11" i="19"/>
  <c r="T13" i="2" l="1"/>
  <c r="P15" i="8"/>
  <c r="T15" i="8" s="1"/>
  <c r="X15" i="8" s="1"/>
  <c r="AB15" i="8" s="1"/>
  <c r="AF15" i="8" s="1"/>
  <c r="AJ15" i="8" s="1"/>
  <c r="AN15" i="8" s="1"/>
  <c r="AR15" i="8" s="1"/>
  <c r="AV15" i="8" s="1"/>
  <c r="AZ15" i="8" s="1"/>
  <c r="BD15" i="8" s="1"/>
  <c r="BH15" i="8" s="1"/>
  <c r="G15" i="8" s="1"/>
  <c r="X13" i="2" l="1"/>
  <c r="O43" i="14"/>
  <c r="S43" i="14" s="1"/>
  <c r="W43" i="14" s="1"/>
  <c r="AA43" i="14" s="1"/>
  <c r="AE43" i="14" s="1"/>
  <c r="AI43" i="14" s="1"/>
  <c r="AM43" i="14" s="1"/>
  <c r="AQ43" i="14" s="1"/>
  <c r="AU43" i="14" s="1"/>
  <c r="AY43" i="14" s="1"/>
  <c r="BC43" i="14" s="1"/>
  <c r="BG43" i="14" s="1"/>
  <c r="H43" i="14"/>
  <c r="P15" i="5"/>
  <c r="T15" i="5" s="1"/>
  <c r="X15" i="5" s="1"/>
  <c r="AB15" i="5" s="1"/>
  <c r="AF15" i="5" s="1"/>
  <c r="AJ15" i="5" s="1"/>
  <c r="AN15" i="5" s="1"/>
  <c r="AR15" i="5" s="1"/>
  <c r="AV15" i="5" s="1"/>
  <c r="AZ15" i="5" s="1"/>
  <c r="BD15" i="5" s="1"/>
  <c r="BH15" i="5" s="1"/>
  <c r="I15" i="5"/>
  <c r="I14" i="5"/>
  <c r="C17" i="5"/>
  <c r="P4" i="9"/>
  <c r="P9" i="18"/>
  <c r="T9" i="18" s="1"/>
  <c r="P12" i="5"/>
  <c r="P6" i="5"/>
  <c r="T6" i="5" s="1"/>
  <c r="P4" i="5"/>
  <c r="P13" i="8"/>
  <c r="I11" i="19"/>
  <c r="I6" i="19"/>
  <c r="H8" i="19"/>
  <c r="T4" i="5" l="1"/>
  <c r="P11" i="21" l="1"/>
  <c r="F18" i="12"/>
  <c r="F10" i="12"/>
  <c r="O62" i="14" l="1"/>
  <c r="S62" i="14" s="1"/>
  <c r="P22" i="2"/>
  <c r="P7" i="9"/>
  <c r="P5" i="9"/>
  <c r="T5" i="9" s="1"/>
  <c r="X5" i="9" s="1"/>
  <c r="AB5" i="9" s="1"/>
  <c r="AF5" i="9" s="1"/>
  <c r="AJ5" i="9" s="1"/>
  <c r="AN5" i="9" s="1"/>
  <c r="AR5" i="9" s="1"/>
  <c r="AV5" i="9" s="1"/>
  <c r="AZ5" i="9" s="1"/>
  <c r="BD5" i="9" s="1"/>
  <c r="BH5" i="9" s="1"/>
  <c r="G5" i="9" s="1"/>
  <c r="AS8" i="9"/>
  <c r="AT8" i="9"/>
  <c r="AU8" i="9"/>
  <c r="AW8" i="9"/>
  <c r="AX8" i="9"/>
  <c r="AY8" i="9"/>
  <c r="BA8" i="9"/>
  <c r="BB8" i="9"/>
  <c r="BC8" i="9"/>
  <c r="BE8" i="9"/>
  <c r="BF8" i="9"/>
  <c r="BG8" i="9"/>
  <c r="Y8" i="9"/>
  <c r="Z8" i="9"/>
  <c r="AA8" i="9"/>
  <c r="AC8" i="9"/>
  <c r="AD8" i="9"/>
  <c r="AE8" i="9"/>
  <c r="AG8" i="9"/>
  <c r="AH8" i="9"/>
  <c r="AI8" i="9"/>
  <c r="AK8" i="9"/>
  <c r="AL8" i="9"/>
  <c r="AM8" i="9"/>
  <c r="AO8" i="9"/>
  <c r="AP8" i="9"/>
  <c r="AQ8" i="9"/>
  <c r="V8" i="9"/>
  <c r="W8" i="9"/>
  <c r="U8" i="9"/>
  <c r="N8" i="9"/>
  <c r="O8" i="9"/>
  <c r="Q8" i="9"/>
  <c r="R8" i="9"/>
  <c r="S8" i="9"/>
  <c r="M8" i="9"/>
  <c r="J9" i="9"/>
  <c r="J12" i="4" s="1"/>
  <c r="H9" i="9"/>
  <c r="F9" i="9"/>
  <c r="I12" i="4" s="1"/>
  <c r="C9" i="9"/>
  <c r="A12" i="4" s="1"/>
  <c r="I7" i="9"/>
  <c r="I6" i="9"/>
  <c r="P6" i="9" s="1"/>
  <c r="I5" i="9"/>
  <c r="I4" i="9"/>
  <c r="H62" i="14"/>
  <c r="O66" i="14"/>
  <c r="O61" i="14"/>
  <c r="F13" i="21"/>
  <c r="P5" i="12"/>
  <c r="P4" i="8"/>
  <c r="I21" i="21"/>
  <c r="P21" i="21"/>
  <c r="T21" i="21" s="1"/>
  <c r="X21" i="21" s="1"/>
  <c r="AB21" i="21" s="1"/>
  <c r="AF21" i="21" s="1"/>
  <c r="AJ21" i="21" s="1"/>
  <c r="AN21" i="21" s="1"/>
  <c r="AR21" i="21" s="1"/>
  <c r="AV21" i="21" s="1"/>
  <c r="AZ21" i="21" s="1"/>
  <c r="BD21" i="21" s="1"/>
  <c r="BH21" i="21" s="1"/>
  <c r="G21" i="21" s="1"/>
  <c r="P6" i="12"/>
  <c r="T6" i="12" s="1"/>
  <c r="X6" i="12" s="1"/>
  <c r="T6" i="9" l="1"/>
  <c r="X6" i="9" s="1"/>
  <c r="AB6" i="9" s="1"/>
  <c r="AF6" i="9" s="1"/>
  <c r="AJ6" i="9" s="1"/>
  <c r="AN6" i="9" s="1"/>
  <c r="AR6" i="9" s="1"/>
  <c r="AV6" i="9" s="1"/>
  <c r="AZ6" i="9" s="1"/>
  <c r="BD6" i="9" s="1"/>
  <c r="BH6" i="9" s="1"/>
  <c r="G6" i="9" s="1"/>
  <c r="T7" i="9"/>
  <c r="X7" i="9" s="1"/>
  <c r="AB7" i="9" s="1"/>
  <c r="R9" i="9"/>
  <c r="V9" i="9" s="1"/>
  <c r="Z9" i="9" s="1"/>
  <c r="AD9" i="9" s="1"/>
  <c r="AH9" i="9" s="1"/>
  <c r="AL9" i="9" s="1"/>
  <c r="AP9" i="9" s="1"/>
  <c r="AT9" i="9" s="1"/>
  <c r="AX9" i="9" s="1"/>
  <c r="BB9" i="9" s="1"/>
  <c r="BF9" i="9" s="1"/>
  <c r="E12" i="4" s="1"/>
  <c r="I9" i="9"/>
  <c r="G12" i="4" s="1"/>
  <c r="Q9" i="9"/>
  <c r="S9" i="9"/>
  <c r="W9" i="9" s="1"/>
  <c r="AA9" i="9" s="1"/>
  <c r="AE9" i="9" s="1"/>
  <c r="AI9" i="9" s="1"/>
  <c r="AM9" i="9" s="1"/>
  <c r="AQ9" i="9" s="1"/>
  <c r="AU9" i="9" s="1"/>
  <c r="AY9" i="9" s="1"/>
  <c r="BC9" i="9" s="1"/>
  <c r="BG9" i="9" s="1"/>
  <c r="F12" i="4" s="1"/>
  <c r="P8" i="9"/>
  <c r="U9" i="9"/>
  <c r="Y9" i="9" s="1"/>
  <c r="AC9" i="9" s="1"/>
  <c r="AG9" i="9" s="1"/>
  <c r="AK9" i="9" s="1"/>
  <c r="AO9" i="9" s="1"/>
  <c r="AS9" i="9" s="1"/>
  <c r="AW9" i="9" s="1"/>
  <c r="BA9" i="9" s="1"/>
  <c r="BE9" i="9" s="1"/>
  <c r="D12" i="4" s="1"/>
  <c r="T4" i="9"/>
  <c r="K12" i="4" l="1"/>
  <c r="T8" i="9"/>
  <c r="T9" i="9" s="1"/>
  <c r="H12" i="4"/>
  <c r="X4" i="9"/>
  <c r="AF7" i="9"/>
  <c r="J18" i="21"/>
  <c r="J19" i="15"/>
  <c r="I4" i="7"/>
  <c r="I6" i="7" s="1"/>
  <c r="H6" i="7"/>
  <c r="J6" i="7"/>
  <c r="E24" i="19"/>
  <c r="E26" i="5"/>
  <c r="E21" i="11"/>
  <c r="J16" i="20"/>
  <c r="B40" i="4"/>
  <c r="B15" i="4"/>
  <c r="I15" i="4"/>
  <c r="AB4" i="9" l="1"/>
  <c r="X8" i="9"/>
  <c r="X9" i="9" s="1"/>
  <c r="AJ7" i="9"/>
  <c r="E5" i="2"/>
  <c r="T18" i="2"/>
  <c r="T4" i="2"/>
  <c r="AF4" i="9" l="1"/>
  <c r="AB8" i="9"/>
  <c r="AB9" i="9" s="1"/>
  <c r="AN7" i="9"/>
  <c r="B42" i="22"/>
  <c r="B43" i="22"/>
  <c r="F5" i="2"/>
  <c r="P5" i="2"/>
  <c r="C5" i="2"/>
  <c r="T5" i="2" l="1"/>
  <c r="AJ4" i="9"/>
  <c r="AF8" i="9"/>
  <c r="AF9" i="9" s="1"/>
  <c r="AR7" i="9"/>
  <c r="AN4" i="9" l="1"/>
  <c r="AJ8" i="9"/>
  <c r="AJ9" i="9" s="1"/>
  <c r="AV7" i="9"/>
  <c r="AR4" i="9" l="1"/>
  <c r="AN8" i="9"/>
  <c r="AN9" i="9" s="1"/>
  <c r="AZ7" i="9"/>
  <c r="BE23" i="19"/>
  <c r="BF23" i="19"/>
  <c r="BG23" i="19"/>
  <c r="BA23" i="19"/>
  <c r="BB23" i="19"/>
  <c r="BC23" i="19"/>
  <c r="AW23" i="19"/>
  <c r="AX23" i="19"/>
  <c r="AY23" i="19"/>
  <c r="AS23" i="19"/>
  <c r="AT23" i="19"/>
  <c r="AU23" i="19"/>
  <c r="AO23" i="19"/>
  <c r="AP23" i="19"/>
  <c r="AQ23" i="19"/>
  <c r="AK23" i="19"/>
  <c r="AL23" i="19"/>
  <c r="AM23" i="19"/>
  <c r="AG23" i="19"/>
  <c r="AH23" i="19"/>
  <c r="AI23" i="19"/>
  <c r="AC23" i="19"/>
  <c r="AD23" i="19"/>
  <c r="AE23" i="19"/>
  <c r="Y23" i="19"/>
  <c r="Z23" i="19"/>
  <c r="AA23" i="19"/>
  <c r="U23" i="19"/>
  <c r="V23" i="19"/>
  <c r="W23" i="19"/>
  <c r="Q23" i="19"/>
  <c r="R23" i="19"/>
  <c r="S23" i="19"/>
  <c r="O23" i="19"/>
  <c r="N23" i="19"/>
  <c r="M23" i="19"/>
  <c r="C24" i="19"/>
  <c r="AV4" i="9" l="1"/>
  <c r="AR8" i="9"/>
  <c r="AR9" i="9" s="1"/>
  <c r="BD7" i="9"/>
  <c r="AZ4" i="9" l="1"/>
  <c r="AV8" i="9"/>
  <c r="AV9" i="9" s="1"/>
  <c r="BH7" i="9"/>
  <c r="F16" i="20"/>
  <c r="P16" i="19"/>
  <c r="T16" i="19" s="1"/>
  <c r="X16" i="19" s="1"/>
  <c r="AB16" i="19" s="1"/>
  <c r="AF16" i="19" s="1"/>
  <c r="AJ16" i="19" s="1"/>
  <c r="AN16" i="19" s="1"/>
  <c r="AR16" i="19" s="1"/>
  <c r="AV16" i="19" s="1"/>
  <c r="AZ16" i="19" s="1"/>
  <c r="BD16" i="19" s="1"/>
  <c r="BH16" i="19" s="1"/>
  <c r="G16" i="19" s="1"/>
  <c r="H54" i="14"/>
  <c r="I31" i="2"/>
  <c r="I8" i="2"/>
  <c r="G44" i="4" s="1"/>
  <c r="I16" i="19"/>
  <c r="BD4" i="9" l="1"/>
  <c r="AZ8" i="9"/>
  <c r="AZ9" i="9" s="1"/>
  <c r="G7" i="9"/>
  <c r="P13" i="19"/>
  <c r="T13" i="19" s="1"/>
  <c r="X13" i="19" s="1"/>
  <c r="AB13" i="19" s="1"/>
  <c r="AF13" i="19" s="1"/>
  <c r="AJ13" i="19" s="1"/>
  <c r="AN13" i="19" s="1"/>
  <c r="AR13" i="19" s="1"/>
  <c r="AV13" i="19" s="1"/>
  <c r="AZ13" i="19" s="1"/>
  <c r="BD13" i="19" s="1"/>
  <c r="BH13" i="19" s="1"/>
  <c r="G13" i="19" s="1"/>
  <c r="BH4" i="9" l="1"/>
  <c r="BD8" i="9"/>
  <c r="BD9" i="9" s="1"/>
  <c r="P31" i="2"/>
  <c r="T31" i="2" s="1"/>
  <c r="X31" i="2" s="1"/>
  <c r="AB31" i="2" s="1"/>
  <c r="AF31" i="2" s="1"/>
  <c r="AJ31" i="2" s="1"/>
  <c r="AN31" i="2" s="1"/>
  <c r="AR31" i="2" s="1"/>
  <c r="AV31" i="2" s="1"/>
  <c r="AZ31" i="2" s="1"/>
  <c r="BD31" i="2" s="1"/>
  <c r="BH31" i="2" s="1"/>
  <c r="G31" i="2" s="1"/>
  <c r="G4" i="9" l="1"/>
  <c r="BH8" i="9"/>
  <c r="G9" i="9" s="1"/>
  <c r="C12" i="4" s="1"/>
  <c r="I6" i="21"/>
  <c r="P6" i="21"/>
  <c r="T6" i="21" s="1"/>
  <c r="X6" i="21" s="1"/>
  <c r="AB6" i="21" s="1"/>
  <c r="AF6" i="21" s="1"/>
  <c r="AJ6" i="21" s="1"/>
  <c r="AN6" i="21" s="1"/>
  <c r="AR6" i="21" s="1"/>
  <c r="AV6" i="21" s="1"/>
  <c r="AZ6" i="21" s="1"/>
  <c r="BD6" i="21" s="1"/>
  <c r="BH6" i="21" s="1"/>
  <c r="G6" i="21" s="1"/>
  <c r="J43" i="4"/>
  <c r="I43" i="4"/>
  <c r="C42" i="22" s="1"/>
  <c r="BG5" i="2"/>
  <c r="F43" i="4" s="1"/>
  <c r="BF5" i="2"/>
  <c r="E43" i="4" s="1"/>
  <c r="AY5" i="2"/>
  <c r="AX5" i="2"/>
  <c r="AU5" i="2"/>
  <c r="AT5" i="2"/>
  <c r="AQ5" i="2"/>
  <c r="AP5" i="2"/>
  <c r="AM5" i="2"/>
  <c r="AL5" i="2"/>
  <c r="AI5" i="2"/>
  <c r="AH5" i="2"/>
  <c r="AE5" i="2"/>
  <c r="AD5" i="2"/>
  <c r="AA5" i="2"/>
  <c r="Z5" i="2"/>
  <c r="Y5" i="2"/>
  <c r="W5" i="2"/>
  <c r="V5" i="2"/>
  <c r="U5" i="2"/>
  <c r="S5" i="2"/>
  <c r="R5" i="2"/>
  <c r="Q5" i="2"/>
  <c r="I13" i="20"/>
  <c r="N15" i="20"/>
  <c r="O15" i="20"/>
  <c r="M15" i="20"/>
  <c r="Q15" i="20"/>
  <c r="R15" i="20"/>
  <c r="S15" i="20"/>
  <c r="U15" i="20"/>
  <c r="V15" i="20"/>
  <c r="W15" i="20"/>
  <c r="Y15" i="20"/>
  <c r="Z15" i="20"/>
  <c r="AA15" i="20"/>
  <c r="AC15" i="20"/>
  <c r="AD15" i="20"/>
  <c r="AE15" i="20"/>
  <c r="AG15" i="20"/>
  <c r="AH15" i="20"/>
  <c r="AI15" i="20"/>
  <c r="AK15" i="20"/>
  <c r="AL15" i="20"/>
  <c r="AM15" i="20"/>
  <c r="AO15" i="20"/>
  <c r="AP15" i="20"/>
  <c r="AQ15" i="20"/>
  <c r="AS15" i="20"/>
  <c r="AT15" i="20"/>
  <c r="AU15" i="20"/>
  <c r="AW15" i="20"/>
  <c r="AX15" i="20"/>
  <c r="AY15" i="20"/>
  <c r="BE15" i="20"/>
  <c r="BF15" i="20"/>
  <c r="BG15" i="20"/>
  <c r="BA15" i="20"/>
  <c r="BB15" i="20"/>
  <c r="BC15" i="20"/>
  <c r="H16" i="20"/>
  <c r="P13" i="20"/>
  <c r="I12" i="5"/>
  <c r="T12" i="5"/>
  <c r="X12" i="5" s="1"/>
  <c r="AB12" i="5" s="1"/>
  <c r="AF12" i="5" s="1"/>
  <c r="AJ12" i="5" s="1"/>
  <c r="AN12" i="5" s="1"/>
  <c r="AR12" i="5" s="1"/>
  <c r="AV12" i="5" s="1"/>
  <c r="AZ12" i="5" s="1"/>
  <c r="BD12" i="5" s="1"/>
  <c r="BH12" i="5" s="1"/>
  <c r="I6" i="12"/>
  <c r="AB6" i="12"/>
  <c r="AF6" i="12" s="1"/>
  <c r="AJ6" i="12" s="1"/>
  <c r="AN6" i="12" s="1"/>
  <c r="AR6" i="12" s="1"/>
  <c r="AV6" i="12" s="1"/>
  <c r="AZ6" i="12" s="1"/>
  <c r="BD6" i="12" s="1"/>
  <c r="G12" i="5" l="1"/>
  <c r="BH6" i="12"/>
  <c r="G6" i="12" s="1"/>
  <c r="T13" i="20"/>
  <c r="I49" i="15"/>
  <c r="P49" i="15"/>
  <c r="T49" i="15" s="1"/>
  <c r="X49" i="15" s="1"/>
  <c r="AB49" i="15" s="1"/>
  <c r="AF49" i="15" s="1"/>
  <c r="AJ49" i="15" s="1"/>
  <c r="AN49" i="15" s="1"/>
  <c r="AR49" i="15" s="1"/>
  <c r="AV49" i="15" s="1"/>
  <c r="AZ49" i="15" s="1"/>
  <c r="BD49" i="15" s="1"/>
  <c r="BH49" i="15" s="1"/>
  <c r="G49" i="15" s="1"/>
  <c r="D43" i="4" l="1"/>
  <c r="H43" i="4" s="1"/>
  <c r="X13" i="20"/>
  <c r="H22" i="16"/>
  <c r="W62" i="14"/>
  <c r="AA62" i="14" s="1"/>
  <c r="AE62" i="14" s="1"/>
  <c r="AI62" i="14" s="1"/>
  <c r="H40" i="14"/>
  <c r="O40" i="14"/>
  <c r="S40" i="14" s="1"/>
  <c r="W40" i="14" s="1"/>
  <c r="AA40" i="14" s="1"/>
  <c r="AE40" i="14" s="1"/>
  <c r="AI40" i="14" s="1"/>
  <c r="AM40" i="14" s="1"/>
  <c r="H28" i="14"/>
  <c r="O28" i="14"/>
  <c r="S28" i="14" s="1"/>
  <c r="W28" i="14" s="1"/>
  <c r="AA28" i="14" s="1"/>
  <c r="AE28" i="14" s="1"/>
  <c r="AI28" i="14" s="1"/>
  <c r="AM28" i="14" s="1"/>
  <c r="D42" i="22" l="1"/>
  <c r="E42" i="22" s="1"/>
  <c r="K43" i="4"/>
  <c r="AB13" i="20"/>
  <c r="I22" i="5"/>
  <c r="AF13" i="20" l="1"/>
  <c r="AJ13" i="20" s="1"/>
  <c r="AN13" i="20" s="1"/>
  <c r="AR13" i="20" s="1"/>
  <c r="AV13" i="20" s="1"/>
  <c r="AZ13" i="20" s="1"/>
  <c r="BD13" i="20" s="1"/>
  <c r="BH13" i="20" s="1"/>
  <c r="G13" i="20" s="1"/>
  <c r="W12" i="21"/>
  <c r="V12" i="21"/>
  <c r="U12" i="21"/>
  <c r="O22" i="16"/>
  <c r="S22" i="16" s="1"/>
  <c r="W22" i="16" s="1"/>
  <c r="AA22" i="16" s="1"/>
  <c r="AE22" i="16" s="1"/>
  <c r="AI22" i="16" s="1"/>
  <c r="AM22" i="16" s="1"/>
  <c r="AQ22" i="16" s="1"/>
  <c r="AU22" i="16" s="1"/>
  <c r="AY22" i="16" s="1"/>
  <c r="BC22" i="16" s="1"/>
  <c r="BG22" i="16" s="1"/>
  <c r="F22" i="16" s="1"/>
  <c r="BC25" i="2"/>
  <c r="AQ40" i="14" l="1"/>
  <c r="AU40" i="14" s="1"/>
  <c r="AY40" i="14" s="1"/>
  <c r="BC40" i="14" s="1"/>
  <c r="BG40" i="14" s="1"/>
  <c r="F40" i="14" s="1"/>
  <c r="AM62" i="14"/>
  <c r="AQ62" i="14" s="1"/>
  <c r="AU62" i="14" s="1"/>
  <c r="P54" i="15"/>
  <c r="T54" i="15" s="1"/>
  <c r="AQ28" i="14"/>
  <c r="AU28" i="14" s="1"/>
  <c r="AY28" i="14" s="1"/>
  <c r="BC28" i="14" s="1"/>
  <c r="BG28" i="14" s="1"/>
  <c r="F28" i="14" s="1"/>
  <c r="AY62" i="14" l="1"/>
  <c r="BC62" i="14" s="1"/>
  <c r="BG62" i="14" s="1"/>
  <c r="F62" i="14" s="1"/>
  <c r="I54" i="15"/>
  <c r="P11" i="20"/>
  <c r="T11" i="20" s="1"/>
  <c r="X11" i="20" s="1"/>
  <c r="AB11" i="20" s="1"/>
  <c r="AF11" i="20" s="1"/>
  <c r="AJ11" i="20" s="1"/>
  <c r="AN11" i="20" s="1"/>
  <c r="AR11" i="20" s="1"/>
  <c r="AV11" i="20" s="1"/>
  <c r="AZ11" i="20" s="1"/>
  <c r="BD11" i="20" s="1"/>
  <c r="BH11" i="20" s="1"/>
  <c r="G11" i="20" s="1"/>
  <c r="I11" i="20"/>
  <c r="O24" i="14"/>
  <c r="S24" i="14" s="1"/>
  <c r="W24" i="14" s="1"/>
  <c r="AA24" i="14" s="1"/>
  <c r="AE24" i="14" s="1"/>
  <c r="AI24" i="14" s="1"/>
  <c r="AM24" i="14" s="1"/>
  <c r="AQ24" i="14" s="1"/>
  <c r="AU24" i="14" s="1"/>
  <c r="AY24" i="14" s="1"/>
  <c r="BC24" i="14" s="1"/>
  <c r="H24" i="14"/>
  <c r="X54" i="15"/>
  <c r="AB54" i="15" s="1"/>
  <c r="AF54" i="15" s="1"/>
  <c r="AJ54" i="15" s="1"/>
  <c r="AN54" i="15" s="1"/>
  <c r="AR54" i="15" s="1"/>
  <c r="AV54" i="15" s="1"/>
  <c r="AZ54" i="15" s="1"/>
  <c r="BD54" i="15" s="1"/>
  <c r="BH54" i="15" s="1"/>
  <c r="G54" i="15" s="1"/>
  <c r="I53" i="15"/>
  <c r="P53" i="15"/>
  <c r="T53" i="15" s="1"/>
  <c r="X53" i="15" s="1"/>
  <c r="AB53" i="15" s="1"/>
  <c r="AF53" i="15" s="1"/>
  <c r="AJ53" i="15" s="1"/>
  <c r="AN53" i="15" s="1"/>
  <c r="AR53" i="15" s="1"/>
  <c r="AV53" i="15" s="1"/>
  <c r="AZ53" i="15" s="1"/>
  <c r="BD53" i="15" s="1"/>
  <c r="BH53" i="15" s="1"/>
  <c r="G53" i="15" s="1"/>
  <c r="P18" i="17" l="1"/>
  <c r="T18" i="17" s="1"/>
  <c r="X18" i="17" s="1"/>
  <c r="E61" i="15" l="1"/>
  <c r="D70" i="14"/>
  <c r="P22" i="5"/>
  <c r="T22" i="5" s="1"/>
  <c r="X22" i="5" s="1"/>
  <c r="AB22" i="5" s="1"/>
  <c r="AF22" i="5" s="1"/>
  <c r="AJ22" i="5" s="1"/>
  <c r="AN22" i="5" s="1"/>
  <c r="AR22" i="5" s="1"/>
  <c r="AV22" i="5" s="1"/>
  <c r="AZ22" i="5" s="1"/>
  <c r="BD22" i="5" s="1"/>
  <c r="BH22" i="5" s="1"/>
  <c r="G22" i="5" s="1"/>
  <c r="E70" i="14" l="1"/>
  <c r="F30" i="21"/>
  <c r="I40" i="4" s="1"/>
  <c r="F24" i="19"/>
  <c r="F8" i="19"/>
  <c r="F18" i="18"/>
  <c r="F11" i="18"/>
  <c r="F28" i="17"/>
  <c r="F13" i="17"/>
  <c r="E16" i="16"/>
  <c r="E27" i="16"/>
  <c r="E37" i="16"/>
  <c r="F71" i="15"/>
  <c r="F61" i="15"/>
  <c r="F46" i="15"/>
  <c r="F35" i="15"/>
  <c r="F27" i="15"/>
  <c r="F8" i="15"/>
  <c r="E13" i="14"/>
  <c r="E31" i="14"/>
  <c r="E48" i="14"/>
  <c r="E58" i="14"/>
  <c r="F8" i="13"/>
  <c r="F21" i="11"/>
  <c r="F10" i="11"/>
  <c r="F23" i="8"/>
  <c r="F26" i="5"/>
  <c r="O51" i="14"/>
  <c r="S51" i="14" s="1"/>
  <c r="BF69" i="14"/>
  <c r="BE69" i="14"/>
  <c r="BD69" i="14"/>
  <c r="BG24" i="14"/>
  <c r="F24" i="14" s="1"/>
  <c r="O19" i="15" l="1"/>
  <c r="S19" i="15" s="1"/>
  <c r="W19" i="15" s="1"/>
  <c r="AA19" i="15" s="1"/>
  <c r="AE19" i="15" s="1"/>
  <c r="AI19" i="15" s="1"/>
  <c r="AM19" i="15" s="1"/>
  <c r="AQ19" i="15" s="1"/>
  <c r="AU19" i="15" s="1"/>
  <c r="AY19" i="15" s="1"/>
  <c r="BC19" i="15" s="1"/>
  <c r="BG19" i="15" s="1"/>
  <c r="N19" i="15"/>
  <c r="R19" i="15" s="1"/>
  <c r="V19" i="15" s="1"/>
  <c r="Z19" i="15" s="1"/>
  <c r="AD19" i="15" s="1"/>
  <c r="AH19" i="15" s="1"/>
  <c r="AL19" i="15" s="1"/>
  <c r="AP19" i="15" s="1"/>
  <c r="AT19" i="15" s="1"/>
  <c r="AX19" i="15" s="1"/>
  <c r="BB19" i="15" s="1"/>
  <c r="BF19" i="15" s="1"/>
  <c r="M19" i="15"/>
  <c r="Q19" i="15" s="1"/>
  <c r="U19" i="15" s="1"/>
  <c r="Y19" i="15" s="1"/>
  <c r="AC19" i="15" s="1"/>
  <c r="AG19" i="15" s="1"/>
  <c r="AK19" i="15" s="1"/>
  <c r="AO19" i="15" s="1"/>
  <c r="AS19" i="15" s="1"/>
  <c r="AW19" i="15" s="1"/>
  <c r="BA19" i="15" s="1"/>
  <c r="BE19" i="15" s="1"/>
  <c r="B52" i="22"/>
  <c r="B51" i="22"/>
  <c r="I18" i="19"/>
  <c r="P18" i="19"/>
  <c r="T18" i="19" s="1"/>
  <c r="X18" i="19" s="1"/>
  <c r="AB18" i="19" s="1"/>
  <c r="AF18" i="19" s="1"/>
  <c r="AJ18" i="19" s="1"/>
  <c r="AN18" i="19" s="1"/>
  <c r="AR18" i="19" s="1"/>
  <c r="AV18" i="19" s="1"/>
  <c r="AZ18" i="19" s="1"/>
  <c r="BD18" i="19" s="1"/>
  <c r="BH18" i="19" s="1"/>
  <c r="G18" i="19" l="1"/>
  <c r="I11" i="8"/>
  <c r="P11" i="8"/>
  <c r="T11" i="8" s="1"/>
  <c r="X11" i="8" s="1"/>
  <c r="AB11" i="8" s="1"/>
  <c r="AF11" i="8" s="1"/>
  <c r="AJ11" i="8" s="1"/>
  <c r="AN11" i="8" s="1"/>
  <c r="AR11" i="8" s="1"/>
  <c r="I66" i="15"/>
  <c r="P66" i="15"/>
  <c r="T66" i="15" s="1"/>
  <c r="X66" i="15" s="1"/>
  <c r="AB66" i="15" s="1"/>
  <c r="AF66" i="15" s="1"/>
  <c r="AJ66" i="15" s="1"/>
  <c r="AN66" i="15" s="1"/>
  <c r="AR66" i="15" s="1"/>
  <c r="AV66" i="15" s="1"/>
  <c r="AZ66" i="15" s="1"/>
  <c r="BD66" i="15" s="1"/>
  <c r="BH66" i="15" s="1"/>
  <c r="G66" i="15" s="1"/>
  <c r="J61" i="15"/>
  <c r="I8" i="21"/>
  <c r="P8" i="21"/>
  <c r="T8" i="21" s="1"/>
  <c r="X8" i="21" s="1"/>
  <c r="AB8" i="21" s="1"/>
  <c r="AF8" i="21" s="1"/>
  <c r="AJ8" i="21" s="1"/>
  <c r="AN8" i="21" s="1"/>
  <c r="AR8" i="21" s="1"/>
  <c r="AV8" i="21" s="1"/>
  <c r="AZ8" i="21" s="1"/>
  <c r="BD8" i="21" s="1"/>
  <c r="BH8" i="21" s="1"/>
  <c r="G8" i="21" s="1"/>
  <c r="I18" i="17"/>
  <c r="Z69" i="14"/>
  <c r="Y69" i="14"/>
  <c r="X69" i="14"/>
  <c r="AV11" i="8" l="1"/>
  <c r="AZ11" i="8" s="1"/>
  <c r="BD11" i="8" s="1"/>
  <c r="BH11" i="8" s="1"/>
  <c r="G11" i="8" s="1"/>
  <c r="AB18" i="17"/>
  <c r="AF18" i="17" s="1"/>
  <c r="AJ18" i="17" s="1"/>
  <c r="AN18" i="17" s="1"/>
  <c r="AR18" i="17" s="1"/>
  <c r="AV18" i="17" s="1"/>
  <c r="AZ18" i="17" s="1"/>
  <c r="BD18" i="17" s="1"/>
  <c r="BH18" i="17" s="1"/>
  <c r="G18" i="17" s="1"/>
  <c r="BG60" i="15"/>
  <c r="BF60" i="15"/>
  <c r="BE60" i="15"/>
  <c r="BC60" i="15"/>
  <c r="BB60" i="15"/>
  <c r="BA60" i="15"/>
  <c r="AY60" i="15"/>
  <c r="AX60" i="15"/>
  <c r="AW60" i="15"/>
  <c r="AU60" i="15"/>
  <c r="AT60" i="15"/>
  <c r="AS60" i="15"/>
  <c r="AQ60" i="15"/>
  <c r="AP60" i="15"/>
  <c r="AO60" i="15"/>
  <c r="AM60" i="15"/>
  <c r="AL60" i="15"/>
  <c r="AK60" i="15"/>
  <c r="AI60" i="15"/>
  <c r="AH60" i="15"/>
  <c r="AG60" i="15"/>
  <c r="AE60" i="15"/>
  <c r="AD60" i="15"/>
  <c r="AC60" i="15"/>
  <c r="AA60" i="15"/>
  <c r="Z60" i="15"/>
  <c r="Y60" i="15"/>
  <c r="U60" i="15"/>
  <c r="V60" i="15"/>
  <c r="W60" i="15"/>
  <c r="Q60" i="15"/>
  <c r="R60" i="15"/>
  <c r="S60" i="15"/>
  <c r="P59" i="15"/>
  <c r="T59" i="15" s="1"/>
  <c r="X59" i="15" s="1"/>
  <c r="AB59" i="15" s="1"/>
  <c r="AF59" i="15" s="1"/>
  <c r="AJ59" i="15" s="1"/>
  <c r="AN59" i="15" s="1"/>
  <c r="AR59" i="15" s="1"/>
  <c r="AV59" i="15" s="1"/>
  <c r="AZ59" i="15" s="1"/>
  <c r="BD59" i="15" s="1"/>
  <c r="BH59" i="15" s="1"/>
  <c r="G59" i="15" s="1"/>
  <c r="W51" i="14"/>
  <c r="AA51" i="14" s="1"/>
  <c r="AE51" i="14" s="1"/>
  <c r="AI51" i="14" s="1"/>
  <c r="AM51" i="14" s="1"/>
  <c r="AQ51" i="14" s="1"/>
  <c r="AU51" i="14" s="1"/>
  <c r="AY51" i="14" s="1"/>
  <c r="BC51" i="14" s="1"/>
  <c r="BG51" i="14" s="1"/>
  <c r="F51" i="14" s="1"/>
  <c r="I70" i="14" l="1"/>
  <c r="G70" i="14"/>
  <c r="AF69" i="14"/>
  <c r="AG69" i="14"/>
  <c r="AH69" i="14"/>
  <c r="AJ69" i="14"/>
  <c r="AK69" i="14"/>
  <c r="AL69" i="14"/>
  <c r="AB69" i="14"/>
  <c r="AC69" i="14"/>
  <c r="AD69" i="14"/>
  <c r="T69" i="14"/>
  <c r="U69" i="14"/>
  <c r="V69" i="14"/>
  <c r="P69" i="14"/>
  <c r="Q69" i="14"/>
  <c r="R69" i="14"/>
  <c r="N69" i="14"/>
  <c r="M69" i="14"/>
  <c r="L69" i="14"/>
  <c r="C70" i="14"/>
  <c r="J48" i="4"/>
  <c r="F48" i="4"/>
  <c r="J53" i="4"/>
  <c r="J50" i="4"/>
  <c r="F50" i="4"/>
  <c r="E50" i="4"/>
  <c r="D50" i="4"/>
  <c r="H23" i="16"/>
  <c r="E73" i="14" l="1"/>
  <c r="I50" i="4" s="1"/>
  <c r="H51" i="14"/>
  <c r="P3" i="11" l="1"/>
  <c r="T3" i="11" s="1"/>
  <c r="X3" i="11" s="1"/>
  <c r="AC3" i="11" s="1"/>
  <c r="AH3" i="11" s="1"/>
  <c r="AM3" i="11" s="1"/>
  <c r="AR3" i="11" s="1"/>
  <c r="AW3" i="11" s="1"/>
  <c r="BB3" i="11" s="1"/>
  <c r="P4" i="11"/>
  <c r="T4" i="11" s="1"/>
  <c r="X4" i="11" s="1"/>
  <c r="AC4" i="11" s="1"/>
  <c r="AH4" i="11" s="1"/>
  <c r="AM4" i="11" s="1"/>
  <c r="AR4" i="11" s="1"/>
  <c r="AW4" i="11" s="1"/>
  <c r="BB4" i="11" s="1"/>
  <c r="I39" i="15" l="1"/>
  <c r="E19" i="15"/>
  <c r="E16" i="15"/>
  <c r="O73" i="14"/>
  <c r="G75" i="14"/>
  <c r="D75" i="14"/>
  <c r="E75" i="14" s="1"/>
  <c r="N75" i="14"/>
  <c r="M75" i="14"/>
  <c r="L75" i="14"/>
  <c r="I75" i="14"/>
  <c r="AX73" i="14"/>
  <c r="AW73" i="14"/>
  <c r="AT73" i="14"/>
  <c r="AS73" i="14"/>
  <c r="AR73" i="14"/>
  <c r="AP73" i="14"/>
  <c r="AO73" i="14"/>
  <c r="AN73" i="14"/>
  <c r="AL73" i="14"/>
  <c r="AK73" i="14"/>
  <c r="AJ73" i="14"/>
  <c r="AH73" i="14"/>
  <c r="AG73" i="14"/>
  <c r="AD73" i="14"/>
  <c r="AC73" i="14"/>
  <c r="AB73" i="14"/>
  <c r="Z73" i="14"/>
  <c r="Y73" i="14"/>
  <c r="X73" i="14"/>
  <c r="V73" i="14"/>
  <c r="U73" i="14"/>
  <c r="R73" i="14"/>
  <c r="Q73" i="14"/>
  <c r="P73" i="14"/>
  <c r="H73" i="14"/>
  <c r="C58" i="14"/>
  <c r="O23" i="14"/>
  <c r="S23" i="14" s="1"/>
  <c r="W23" i="14" s="1"/>
  <c r="AA23" i="14" s="1"/>
  <c r="AE23" i="14" s="1"/>
  <c r="AI23" i="14" s="1"/>
  <c r="AM23" i="14" s="1"/>
  <c r="AQ23" i="14" s="1"/>
  <c r="AU23" i="14" s="1"/>
  <c r="AY23" i="14" s="1"/>
  <c r="BC23" i="14" s="1"/>
  <c r="BG23" i="14" s="1"/>
  <c r="F23" i="14" s="1"/>
  <c r="H23" i="14"/>
  <c r="F12" i="11"/>
  <c r="J14" i="11"/>
  <c r="H14" i="11"/>
  <c r="E14" i="11"/>
  <c r="C14" i="11"/>
  <c r="BP13" i="11"/>
  <c r="BO13" i="11"/>
  <c r="BN13" i="11"/>
  <c r="BM13" i="11"/>
  <c r="BK13" i="11"/>
  <c r="BJ13" i="11"/>
  <c r="BI13" i="11"/>
  <c r="BH13" i="11"/>
  <c r="BF13" i="11"/>
  <c r="BE13" i="11"/>
  <c r="BD13" i="11"/>
  <c r="BC13" i="11"/>
  <c r="BA13" i="11"/>
  <c r="AZ13" i="11"/>
  <c r="AY13" i="11"/>
  <c r="AX13" i="11"/>
  <c r="AV13" i="11"/>
  <c r="AU13" i="11"/>
  <c r="AT13" i="11"/>
  <c r="AS13" i="11"/>
  <c r="AQ13" i="11"/>
  <c r="AP13" i="11"/>
  <c r="AO13" i="11"/>
  <c r="AN13" i="11"/>
  <c r="AL13" i="11"/>
  <c r="AK13" i="11"/>
  <c r="AJ13" i="11"/>
  <c r="AI13" i="11"/>
  <c r="AG13" i="11"/>
  <c r="AF13" i="11"/>
  <c r="AE13" i="11"/>
  <c r="AD13" i="11"/>
  <c r="AB13" i="11"/>
  <c r="AA13" i="11"/>
  <c r="Z13" i="11"/>
  <c r="Y13" i="11"/>
  <c r="W13" i="11"/>
  <c r="V13" i="11"/>
  <c r="U13" i="11"/>
  <c r="S13" i="11"/>
  <c r="R13" i="11"/>
  <c r="Q13" i="11"/>
  <c r="O13" i="11"/>
  <c r="N13" i="11"/>
  <c r="M13" i="11"/>
  <c r="P12" i="11"/>
  <c r="P13" i="11" s="1"/>
  <c r="I12" i="11"/>
  <c r="P14" i="2" l="1"/>
  <c r="T14" i="2"/>
  <c r="X14" i="2"/>
  <c r="Q75" i="14"/>
  <c r="U75" i="14" s="1"/>
  <c r="Y75" i="14" s="1"/>
  <c r="AC75" i="14" s="1"/>
  <c r="AG75" i="14" s="1"/>
  <c r="AK75" i="14" s="1"/>
  <c r="AO75" i="14" s="1"/>
  <c r="AS75" i="14" s="1"/>
  <c r="AW75" i="14" s="1"/>
  <c r="BA75" i="14" s="1"/>
  <c r="Q14" i="11"/>
  <c r="U14" i="11" s="1"/>
  <c r="Z14" i="11" s="1"/>
  <c r="AE14" i="11" s="1"/>
  <c r="AJ14" i="11" s="1"/>
  <c r="AO14" i="11" s="1"/>
  <c r="AT14" i="11" s="1"/>
  <c r="AY14" i="11" s="1"/>
  <c r="BD14" i="11" s="1"/>
  <c r="BI14" i="11" s="1"/>
  <c r="BN14" i="11" s="1"/>
  <c r="D48" i="4" s="1"/>
  <c r="S14" i="11"/>
  <c r="W14" i="11" s="1"/>
  <c r="AB14" i="11" s="1"/>
  <c r="AG14" i="11" s="1"/>
  <c r="AL14" i="11" s="1"/>
  <c r="AQ14" i="11" s="1"/>
  <c r="AV14" i="11" s="1"/>
  <c r="BA14" i="11" s="1"/>
  <c r="BF14" i="11" s="1"/>
  <c r="BK14" i="11" s="1"/>
  <c r="BP14" i="11" s="1"/>
  <c r="F14" i="11"/>
  <c r="P14" i="11" s="1"/>
  <c r="I48" i="4"/>
  <c r="I14" i="11"/>
  <c r="G48" i="4"/>
  <c r="R75" i="14"/>
  <c r="V75" i="14" s="1"/>
  <c r="Z75" i="14" s="1"/>
  <c r="AD75" i="14" s="1"/>
  <c r="AH75" i="14" s="1"/>
  <c r="AL75" i="14" s="1"/>
  <c r="AP75" i="14" s="1"/>
  <c r="AT75" i="14" s="1"/>
  <c r="AX75" i="14" s="1"/>
  <c r="BB75" i="14" s="1"/>
  <c r="O75" i="14"/>
  <c r="H75" i="14"/>
  <c r="G50" i="4"/>
  <c r="H50" i="4" s="1"/>
  <c r="P75" i="14"/>
  <c r="T75" i="14" s="1"/>
  <c r="X75" i="14" s="1"/>
  <c r="AB75" i="14" s="1"/>
  <c r="AF75" i="14" s="1"/>
  <c r="AJ75" i="14" s="1"/>
  <c r="AN75" i="14" s="1"/>
  <c r="AR75" i="14" s="1"/>
  <c r="AV75" i="14" s="1"/>
  <c r="AZ75" i="14" s="1"/>
  <c r="S73" i="14"/>
  <c r="W73" i="14" s="1"/>
  <c r="W75" i="14" s="1"/>
  <c r="T12" i="11"/>
  <c r="T13" i="11" s="1"/>
  <c r="R14" i="11"/>
  <c r="V14" i="11" s="1"/>
  <c r="AA14" i="11" s="1"/>
  <c r="AF14" i="11" s="1"/>
  <c r="AK14" i="11" s="1"/>
  <c r="AP14" i="11" s="1"/>
  <c r="AU14" i="11" s="1"/>
  <c r="AZ14" i="11" s="1"/>
  <c r="BE14" i="11" s="1"/>
  <c r="BJ14" i="11" s="1"/>
  <c r="BO14" i="11" s="1"/>
  <c r="E48" i="4" s="1"/>
  <c r="H48" i="4" s="1"/>
  <c r="T14" i="11" l="1"/>
  <c r="K48" i="4"/>
  <c r="AA73" i="14"/>
  <c r="AE73" i="14" s="1"/>
  <c r="S75" i="14"/>
  <c r="X12" i="11"/>
  <c r="X13" i="11" s="1"/>
  <c r="X14" i="11" s="1"/>
  <c r="AA75" i="14" l="1"/>
  <c r="AE75" i="14"/>
  <c r="AI73" i="14"/>
  <c r="AC12" i="11"/>
  <c r="AH12" i="11" s="1"/>
  <c r="AC13" i="11" l="1"/>
  <c r="AC14" i="11" s="1"/>
  <c r="AM73" i="14"/>
  <c r="AI75" i="14"/>
  <c r="AM12" i="11"/>
  <c r="AH13" i="11"/>
  <c r="AH14" i="11" s="1"/>
  <c r="AQ73" i="14" l="1"/>
  <c r="AM75" i="14"/>
  <c r="AM13" i="11"/>
  <c r="AM14" i="11" s="1"/>
  <c r="AR12" i="11"/>
  <c r="AQ75" i="14" l="1"/>
  <c r="AU73" i="14"/>
  <c r="AW12" i="11"/>
  <c r="AR13" i="11"/>
  <c r="AR14" i="11" s="1"/>
  <c r="AU75" i="14" l="1"/>
  <c r="AY73" i="14"/>
  <c r="BB12" i="11"/>
  <c r="AW13" i="11"/>
  <c r="AW14" i="11" s="1"/>
  <c r="BC73" i="14" l="1"/>
  <c r="AY75" i="14"/>
  <c r="BB13" i="11"/>
  <c r="BB14" i="11" s="1"/>
  <c r="BG12" i="11"/>
  <c r="BG73" i="14" l="1"/>
  <c r="F73" i="14" s="1"/>
  <c r="BC75" i="14"/>
  <c r="BG13" i="11"/>
  <c r="BG14" i="11" s="1"/>
  <c r="BL12" i="11"/>
  <c r="BG75" i="14" l="1"/>
  <c r="F75" i="14"/>
  <c r="C50" i="4"/>
  <c r="BQ12" i="11"/>
  <c r="BL13" i="11"/>
  <c r="BL14" i="11" s="1"/>
  <c r="BQ13" i="11" l="1"/>
  <c r="G12" i="11"/>
  <c r="C48" i="4" s="1"/>
  <c r="BQ14" i="11" l="1"/>
  <c r="G14" i="11"/>
  <c r="BH9" i="9" l="1"/>
  <c r="J52" i="4"/>
  <c r="J51" i="4" l="1"/>
  <c r="F52" i="4"/>
  <c r="D52" i="4"/>
  <c r="E52" i="4"/>
  <c r="P18" i="15"/>
  <c r="P15" i="15"/>
  <c r="O16" i="15"/>
  <c r="S16" i="15" s="1"/>
  <c r="W16" i="15" s="1"/>
  <c r="AA16" i="15" s="1"/>
  <c r="N16" i="15"/>
  <c r="M16" i="15"/>
  <c r="Q16" i="15" s="1"/>
  <c r="U16" i="15" s="1"/>
  <c r="Y16" i="15" s="1"/>
  <c r="AC16" i="15" s="1"/>
  <c r="AG16" i="15" s="1"/>
  <c r="AK16" i="15" s="1"/>
  <c r="AO16" i="15" s="1"/>
  <c r="H19" i="15"/>
  <c r="I19" i="15" s="1"/>
  <c r="G52" i="4" s="1"/>
  <c r="H16" i="15"/>
  <c r="I16" i="15" s="1"/>
  <c r="R16" i="15" l="1"/>
  <c r="V16" i="15" s="1"/>
  <c r="Z16" i="15" s="1"/>
  <c r="AD16" i="15" s="1"/>
  <c r="AH16" i="15" s="1"/>
  <c r="AL16" i="15" s="1"/>
  <c r="AP16" i="15" s="1"/>
  <c r="AT16" i="15" s="1"/>
  <c r="AX16" i="15" s="1"/>
  <c r="BB16" i="15" s="1"/>
  <c r="BF16" i="15" s="1"/>
  <c r="E51" i="4" s="1"/>
  <c r="H52" i="4"/>
  <c r="D52" i="22" s="1"/>
  <c r="AE16" i="15"/>
  <c r="AI16" i="15" s="1"/>
  <c r="AM16" i="15" s="1"/>
  <c r="AQ16" i="15" s="1"/>
  <c r="AS16" i="15"/>
  <c r="AW16" i="15" s="1"/>
  <c r="BA16" i="15" s="1"/>
  <c r="BE16" i="15" s="1"/>
  <c r="D51" i="4" s="1"/>
  <c r="K52" i="4"/>
  <c r="P39" i="15"/>
  <c r="T39" i="15" s="1"/>
  <c r="X39" i="15" s="1"/>
  <c r="AB39" i="15" s="1"/>
  <c r="AF39" i="15" s="1"/>
  <c r="AJ39" i="15" s="1"/>
  <c r="AN39" i="15" s="1"/>
  <c r="O23" i="16"/>
  <c r="S23" i="16" s="1"/>
  <c r="W23" i="16" s="1"/>
  <c r="AA23" i="16" s="1"/>
  <c r="AE23" i="16" s="1"/>
  <c r="AI23" i="16" s="1"/>
  <c r="AM23" i="16" s="1"/>
  <c r="AQ23" i="16" s="1"/>
  <c r="AU23" i="16" s="1"/>
  <c r="AY23" i="16" s="1"/>
  <c r="BC23" i="16" s="1"/>
  <c r="BG23" i="16" s="1"/>
  <c r="F23" i="16" s="1"/>
  <c r="AU16" i="15" l="1"/>
  <c r="AY16" i="15" s="1"/>
  <c r="BC16" i="15" s="1"/>
  <c r="BG16" i="15" s="1"/>
  <c r="F51" i="4" s="1"/>
  <c r="AR39" i="15"/>
  <c r="AV39" i="15" s="1"/>
  <c r="AZ39" i="15" s="1"/>
  <c r="BD39" i="15" s="1"/>
  <c r="BH39" i="15" s="1"/>
  <c r="G39" i="15" s="1"/>
  <c r="K51" i="4" l="1"/>
  <c r="B45" i="22"/>
  <c r="B50" i="22"/>
  <c r="B47" i="22" l="1"/>
  <c r="O7" i="14" l="1"/>
  <c r="S7" i="14" s="1"/>
  <c r="W7" i="14" s="1"/>
  <c r="AA7" i="14" s="1"/>
  <c r="AE7" i="14" s="1"/>
  <c r="AI7" i="14" s="1"/>
  <c r="AM7" i="14" s="1"/>
  <c r="AQ7" i="14" s="1"/>
  <c r="C23" i="8" l="1"/>
  <c r="I21" i="19" l="1"/>
  <c r="P8" i="18"/>
  <c r="T8" i="18" s="1"/>
  <c r="X8" i="18" s="1"/>
  <c r="AB8" i="18" s="1"/>
  <c r="E11" i="18"/>
  <c r="H11" i="18"/>
  <c r="J11" i="18" l="1"/>
  <c r="H7" i="14" l="1"/>
  <c r="C48" i="14" l="1"/>
  <c r="AU7" i="14" l="1"/>
  <c r="AY7" i="14" s="1"/>
  <c r="BC7" i="14" s="1"/>
  <c r="BG7" i="14" s="1"/>
  <c r="F7" i="14" s="1"/>
  <c r="I9" i="18" l="1"/>
  <c r="C11" i="18" l="1"/>
  <c r="I16" i="12" l="1"/>
  <c r="P16" i="12"/>
  <c r="T16" i="12" s="1"/>
  <c r="X16" i="12" s="1"/>
  <c r="AB16" i="12" s="1"/>
  <c r="AF16" i="12" s="1"/>
  <c r="AJ16" i="12" s="1"/>
  <c r="AN16" i="12" s="1"/>
  <c r="AR16" i="12" s="1"/>
  <c r="AV16" i="12" s="1"/>
  <c r="AZ16" i="12" s="1"/>
  <c r="BD16" i="12" s="1"/>
  <c r="BH16" i="12" s="1"/>
  <c r="G16" i="12" s="1"/>
  <c r="P21" i="19" l="1"/>
  <c r="T21" i="19" s="1"/>
  <c r="X21" i="19" s="1"/>
  <c r="AB21" i="19" s="1"/>
  <c r="AF21" i="19" s="1"/>
  <c r="AJ21" i="19" s="1"/>
  <c r="AN21" i="19" s="1"/>
  <c r="AR21" i="19" s="1"/>
  <c r="AV21" i="19" s="1"/>
  <c r="AZ21" i="19" s="1"/>
  <c r="BD21" i="19" s="1"/>
  <c r="BH21" i="19" s="1"/>
  <c r="G21" i="19" s="1"/>
  <c r="P4" i="6" l="1"/>
  <c r="T4" i="6" s="1"/>
  <c r="X4" i="6" s="1"/>
  <c r="AB4" i="6" s="1"/>
  <c r="AF4" i="6" s="1"/>
  <c r="AJ4" i="6" s="1"/>
  <c r="AN4" i="6" s="1"/>
  <c r="AR4" i="6" s="1"/>
  <c r="I4" i="8"/>
  <c r="T4" i="8"/>
  <c r="X4" i="8" s="1"/>
  <c r="AB4" i="8" s="1"/>
  <c r="H35" i="16" l="1"/>
  <c r="O35" i="16"/>
  <c r="S35" i="16" s="1"/>
  <c r="W35" i="16" s="1"/>
  <c r="AA35" i="16" s="1"/>
  <c r="AE35" i="16" s="1"/>
  <c r="I6" i="11" l="1"/>
  <c r="K50" i="4" l="1"/>
  <c r="AI35" i="16" l="1"/>
  <c r="AM35" i="16" s="1"/>
  <c r="AQ35" i="16" s="1"/>
  <c r="AU35" i="16" s="1"/>
  <c r="AY35" i="16" s="1"/>
  <c r="BC35" i="16" s="1"/>
  <c r="BG35" i="16" s="1"/>
  <c r="F35" i="16" s="1"/>
  <c r="H34" i="2" l="1"/>
  <c r="BE33" i="2" l="1"/>
  <c r="BF33" i="2"/>
  <c r="BG33" i="2"/>
  <c r="BA33" i="2"/>
  <c r="BB33" i="2"/>
  <c r="BC33" i="2"/>
  <c r="AW33" i="2"/>
  <c r="AX33" i="2"/>
  <c r="AY33" i="2"/>
  <c r="AS33" i="2"/>
  <c r="AT33" i="2"/>
  <c r="AU33" i="2"/>
  <c r="AO33" i="2"/>
  <c r="AP33" i="2"/>
  <c r="AQ33" i="2"/>
  <c r="AK33" i="2"/>
  <c r="AL33" i="2"/>
  <c r="AM33" i="2"/>
  <c r="AG33" i="2"/>
  <c r="AH33" i="2"/>
  <c r="AI33" i="2"/>
  <c r="AC33" i="2"/>
  <c r="AD33" i="2"/>
  <c r="AE33" i="2"/>
  <c r="Z33" i="2"/>
  <c r="AA33" i="2"/>
  <c r="Y33" i="2"/>
  <c r="U33" i="2"/>
  <c r="V33" i="2"/>
  <c r="W33" i="2"/>
  <c r="R33" i="2"/>
  <c r="S33" i="2"/>
  <c r="Q33" i="2"/>
  <c r="N33" i="2"/>
  <c r="O33" i="2"/>
  <c r="C34" i="2"/>
  <c r="R22" i="8" l="1"/>
  <c r="S22" i="8"/>
  <c r="Q22" i="8"/>
  <c r="U22" i="8"/>
  <c r="V22" i="8"/>
  <c r="W22" i="8"/>
  <c r="Y22" i="8"/>
  <c r="Z22" i="8"/>
  <c r="AA22" i="8"/>
  <c r="AC22" i="8"/>
  <c r="AD22" i="8"/>
  <c r="AE22" i="8"/>
  <c r="BE22" i="8"/>
  <c r="BF22" i="8"/>
  <c r="BG22" i="8"/>
  <c r="BA22" i="8"/>
  <c r="BB22" i="8"/>
  <c r="BC22" i="8"/>
  <c r="AW22" i="8"/>
  <c r="AX22" i="8"/>
  <c r="AY22" i="8"/>
  <c r="AS22" i="8"/>
  <c r="AT22" i="8"/>
  <c r="AU22" i="8"/>
  <c r="AO22" i="8"/>
  <c r="AP22" i="8"/>
  <c r="AQ22" i="8"/>
  <c r="AK22" i="8"/>
  <c r="AL22" i="8"/>
  <c r="AM22" i="8"/>
  <c r="AI22" i="8"/>
  <c r="AH22" i="8"/>
  <c r="AG22" i="8"/>
  <c r="AF4" i="8"/>
  <c r="AJ4" i="8" s="1"/>
  <c r="AN4" i="8" s="1"/>
  <c r="AR4" i="8" s="1"/>
  <c r="AV4" i="8" s="1"/>
  <c r="AZ4" i="8" s="1"/>
  <c r="BD4" i="8" s="1"/>
  <c r="BH4" i="8" s="1"/>
  <c r="G4" i="8" s="1"/>
  <c r="N22" i="8" l="1"/>
  <c r="O22" i="8"/>
  <c r="M22" i="8"/>
  <c r="P3" i="8"/>
  <c r="C13" i="14" l="1"/>
  <c r="H4" i="14"/>
  <c r="O4" i="14"/>
  <c r="S4" i="14" s="1"/>
  <c r="W4" i="14" s="1"/>
  <c r="AA4" i="14" s="1"/>
  <c r="AE4" i="14" s="1"/>
  <c r="AI4" i="14" s="1"/>
  <c r="AM4" i="14" s="1"/>
  <c r="AQ4" i="14" s="1"/>
  <c r="AU4" i="14" s="1"/>
  <c r="AY4" i="14" s="1"/>
  <c r="BC4" i="14" s="1"/>
  <c r="BG4" i="14" s="1"/>
  <c r="F4" i="14" s="1"/>
  <c r="E12" i="15" l="1"/>
  <c r="I8" i="20" l="1"/>
  <c r="P8" i="20"/>
  <c r="T8" i="20" s="1"/>
  <c r="X8" i="20" l="1"/>
  <c r="AB8" i="20" s="1"/>
  <c r="AF8" i="20" s="1"/>
  <c r="AJ8" i="20" s="1"/>
  <c r="AN8" i="20" s="1"/>
  <c r="AR8" i="20" s="1"/>
  <c r="AV8" i="20" s="1"/>
  <c r="J46" i="4"/>
  <c r="AZ8" i="20" l="1"/>
  <c r="BD8" i="20" s="1"/>
  <c r="BH8" i="20" s="1"/>
  <c r="G8" i="20" s="1"/>
  <c r="M7" i="6" l="1"/>
  <c r="N7" i="6"/>
  <c r="O7" i="6"/>
  <c r="Q7" i="6"/>
  <c r="R7" i="6"/>
  <c r="S7" i="6"/>
  <c r="U7" i="6"/>
  <c r="V7" i="6"/>
  <c r="W7" i="6"/>
  <c r="Y7" i="6"/>
  <c r="Z7" i="6"/>
  <c r="AA7" i="6"/>
  <c r="AC7" i="6"/>
  <c r="AD7" i="6"/>
  <c r="AE7" i="6"/>
  <c r="AG7" i="6"/>
  <c r="AH7" i="6"/>
  <c r="AI7" i="6"/>
  <c r="AK7" i="6"/>
  <c r="AL7" i="6"/>
  <c r="AM7" i="6"/>
  <c r="AO7" i="6"/>
  <c r="AP7" i="6"/>
  <c r="AQ7" i="6"/>
  <c r="AS7" i="6"/>
  <c r="AT7" i="6"/>
  <c r="AU7" i="6"/>
  <c r="AW7" i="6"/>
  <c r="AX7" i="6"/>
  <c r="AY7" i="6"/>
  <c r="BE7" i="6"/>
  <c r="BF7" i="6"/>
  <c r="BG7" i="6"/>
  <c r="BA7" i="6"/>
  <c r="BB7" i="6"/>
  <c r="BC7" i="6"/>
  <c r="C8" i="6" l="1"/>
  <c r="A10" i="4" s="1"/>
  <c r="I9" i="20" l="1"/>
  <c r="P9" i="20"/>
  <c r="T9" i="20" l="1"/>
  <c r="X9" i="20" s="1"/>
  <c r="AB9" i="20" s="1"/>
  <c r="AF9" i="20" s="1"/>
  <c r="AJ9" i="20" s="1"/>
  <c r="AN9" i="20" s="1"/>
  <c r="AR9" i="20" s="1"/>
  <c r="AV9" i="20" s="1"/>
  <c r="AZ9" i="20" s="1"/>
  <c r="BD9" i="20" s="1"/>
  <c r="BH9" i="20" s="1"/>
  <c r="G9" i="20" s="1"/>
  <c r="G16" i="16"/>
  <c r="O14" i="16" l="1"/>
  <c r="S14" i="16" s="1"/>
  <c r="W14" i="16" s="1"/>
  <c r="AA14" i="16" s="1"/>
  <c r="AE14" i="16" s="1"/>
  <c r="AI14" i="16" s="1"/>
  <c r="H14" i="16"/>
  <c r="F12" i="15" l="1"/>
  <c r="I25" i="17" l="1"/>
  <c r="I26" i="17"/>
  <c r="I19" i="17"/>
  <c r="I10" i="17" l="1"/>
  <c r="P4" i="17"/>
  <c r="T4" i="17" s="1"/>
  <c r="X4" i="17" s="1"/>
  <c r="AB4" i="17" s="1"/>
  <c r="AF4" i="17" s="1"/>
  <c r="AJ4" i="17" s="1"/>
  <c r="AN4" i="17" s="1"/>
  <c r="AR4" i="17" s="1"/>
  <c r="AV4" i="17" s="1"/>
  <c r="AZ4" i="17" s="1"/>
  <c r="H38" i="14"/>
  <c r="O38" i="14" l="1"/>
  <c r="S38" i="14" s="1"/>
  <c r="W38" i="14" s="1"/>
  <c r="AA38" i="14" s="1"/>
  <c r="AE38" i="14" s="1"/>
  <c r="AI38" i="14" s="1"/>
  <c r="AM38" i="14" s="1"/>
  <c r="AQ38" i="14" s="1"/>
  <c r="AU38" i="14" s="1"/>
  <c r="AY38" i="14" s="1"/>
  <c r="BC38" i="14" s="1"/>
  <c r="BG38" i="14" s="1"/>
  <c r="F38" i="14" s="1"/>
  <c r="H28" i="17" l="1"/>
  <c r="E28" i="17"/>
  <c r="P26" i="17"/>
  <c r="T26" i="17" s="1"/>
  <c r="N27" i="17"/>
  <c r="O27" i="17"/>
  <c r="Q27" i="17"/>
  <c r="R27" i="17"/>
  <c r="S27" i="17"/>
  <c r="U27" i="17"/>
  <c r="V27" i="17"/>
  <c r="W27" i="17"/>
  <c r="Y27" i="17"/>
  <c r="Z27" i="17"/>
  <c r="AA27" i="17"/>
  <c r="AC27" i="17"/>
  <c r="AD27" i="17"/>
  <c r="AE27" i="17"/>
  <c r="AG27" i="17"/>
  <c r="AH27" i="17"/>
  <c r="AI27" i="17"/>
  <c r="AK27" i="17"/>
  <c r="AL27" i="17"/>
  <c r="AM27" i="17"/>
  <c r="AO27" i="17"/>
  <c r="AP27" i="17"/>
  <c r="AQ27" i="17"/>
  <c r="AS27" i="17"/>
  <c r="AT27" i="17"/>
  <c r="AU27" i="17"/>
  <c r="AW27" i="17"/>
  <c r="AX27" i="17"/>
  <c r="AY27" i="17"/>
  <c r="BA27" i="17"/>
  <c r="BB27" i="17"/>
  <c r="BC27" i="17"/>
  <c r="BE27" i="17"/>
  <c r="BF27" i="17"/>
  <c r="BG27" i="17"/>
  <c r="M27" i="17"/>
  <c r="C28" i="17"/>
  <c r="C37" i="16"/>
  <c r="X26" i="17" l="1"/>
  <c r="AB26" i="17" s="1"/>
  <c r="AF26" i="17" s="1"/>
  <c r="M36" i="16"/>
  <c r="N36" i="16"/>
  <c r="P36" i="16"/>
  <c r="Q36" i="16"/>
  <c r="R36" i="16"/>
  <c r="T36" i="16"/>
  <c r="U36" i="16"/>
  <c r="V36" i="16"/>
  <c r="X36" i="16"/>
  <c r="Y36" i="16"/>
  <c r="Z36" i="16"/>
  <c r="AB36" i="16"/>
  <c r="AC36" i="16"/>
  <c r="AD36" i="16"/>
  <c r="AF36" i="16"/>
  <c r="AG36" i="16"/>
  <c r="AH36" i="16"/>
  <c r="AJ36" i="16"/>
  <c r="AK36" i="16"/>
  <c r="AL36" i="16"/>
  <c r="AN36" i="16"/>
  <c r="AO36" i="16"/>
  <c r="AP36" i="16"/>
  <c r="AR36" i="16"/>
  <c r="AS36" i="16"/>
  <c r="AT36" i="16"/>
  <c r="AV36" i="16"/>
  <c r="AW36" i="16"/>
  <c r="AX36" i="16"/>
  <c r="AZ36" i="16"/>
  <c r="BA36" i="16"/>
  <c r="BB36" i="16"/>
  <c r="BD36" i="16"/>
  <c r="BE36" i="16"/>
  <c r="BF36" i="16"/>
  <c r="L36" i="16"/>
  <c r="I37" i="16"/>
  <c r="G37" i="16"/>
  <c r="D37" i="16"/>
  <c r="AJ26" i="17" l="1"/>
  <c r="AN26" i="17" l="1"/>
  <c r="P10" i="17"/>
  <c r="T10" i="17" s="1"/>
  <c r="X10" i="17" s="1"/>
  <c r="AB10" i="17" s="1"/>
  <c r="AF10" i="17" s="1"/>
  <c r="AJ10" i="17" s="1"/>
  <c r="AN10" i="17" s="1"/>
  <c r="AR10" i="17" s="1"/>
  <c r="AV10" i="17" s="1"/>
  <c r="AZ10" i="17" s="1"/>
  <c r="BD10" i="17" s="1"/>
  <c r="BH10" i="17" s="1"/>
  <c r="G10" i="17" s="1"/>
  <c r="AR26" i="17" l="1"/>
  <c r="P19" i="17"/>
  <c r="T19" i="17" s="1"/>
  <c r="X19" i="17" s="1"/>
  <c r="AB19" i="17" s="1"/>
  <c r="AF19" i="17" s="1"/>
  <c r="AJ19" i="17" s="1"/>
  <c r="AN19" i="17" s="1"/>
  <c r="AR19" i="17" s="1"/>
  <c r="AV19" i="17" s="1"/>
  <c r="AZ19" i="17" s="1"/>
  <c r="BD19" i="17" s="1"/>
  <c r="BH19" i="17" s="1"/>
  <c r="G19" i="17" s="1"/>
  <c r="AV26" i="17" l="1"/>
  <c r="H12" i="15"/>
  <c r="I12" i="15" s="1"/>
  <c r="N12" i="15"/>
  <c r="R12" i="15" s="1"/>
  <c r="V12" i="15" s="1"/>
  <c r="Z12" i="15" s="1"/>
  <c r="AD12" i="15" s="1"/>
  <c r="AH12" i="15" s="1"/>
  <c r="AL12" i="15" s="1"/>
  <c r="AP12" i="15" s="1"/>
  <c r="O12" i="15"/>
  <c r="S12" i="15" s="1"/>
  <c r="W12" i="15" s="1"/>
  <c r="AA12" i="15" s="1"/>
  <c r="AE12" i="15" s="1"/>
  <c r="AI12" i="15" s="1"/>
  <c r="AM12" i="15" s="1"/>
  <c r="AQ12" i="15" s="1"/>
  <c r="AU12" i="15" s="1"/>
  <c r="AY12" i="15" s="1"/>
  <c r="BC12" i="15" s="1"/>
  <c r="BG12" i="15" s="1"/>
  <c r="F53" i="4" s="1"/>
  <c r="M12" i="15"/>
  <c r="Q12" i="15" s="1"/>
  <c r="U12" i="15" s="1"/>
  <c r="Y12" i="15" s="1"/>
  <c r="AC12" i="15" s="1"/>
  <c r="AG12" i="15" s="1"/>
  <c r="AK12" i="15" s="1"/>
  <c r="AO12" i="15" s="1"/>
  <c r="AS12" i="15" s="1"/>
  <c r="AW12" i="15" s="1"/>
  <c r="BA12" i="15" s="1"/>
  <c r="BE12" i="15" s="1"/>
  <c r="D53" i="4" s="1"/>
  <c r="AT12" i="15" l="1"/>
  <c r="AX12" i="15" s="1"/>
  <c r="BB12" i="15" s="1"/>
  <c r="BF12" i="15" s="1"/>
  <c r="E53" i="4" s="1"/>
  <c r="H53" i="4" s="1"/>
  <c r="AZ26" i="17"/>
  <c r="BD26" i="17" l="1"/>
  <c r="K53" i="4"/>
  <c r="Q70" i="15"/>
  <c r="R70" i="15"/>
  <c r="S70" i="15"/>
  <c r="U70" i="15"/>
  <c r="V70" i="15"/>
  <c r="W70" i="15"/>
  <c r="Y70" i="15"/>
  <c r="Z70" i="15"/>
  <c r="AA70" i="15"/>
  <c r="AC70" i="15"/>
  <c r="AD70" i="15"/>
  <c r="AE70" i="15"/>
  <c r="AG70" i="15"/>
  <c r="AH70" i="15"/>
  <c r="AI70" i="15"/>
  <c r="AK70" i="15"/>
  <c r="AL70" i="15"/>
  <c r="AM70" i="15"/>
  <c r="AO70" i="15"/>
  <c r="AP70" i="15"/>
  <c r="AQ70" i="15"/>
  <c r="AS70" i="15"/>
  <c r="AT70" i="15"/>
  <c r="AU70" i="15"/>
  <c r="AW70" i="15"/>
  <c r="AX70" i="15"/>
  <c r="AY70" i="15"/>
  <c r="BA70" i="15"/>
  <c r="BB70" i="15"/>
  <c r="BC70" i="15"/>
  <c r="BE70" i="15"/>
  <c r="BF70" i="15"/>
  <c r="BG70" i="15"/>
  <c r="M70" i="15"/>
  <c r="N70" i="15"/>
  <c r="O70" i="15"/>
  <c r="M60" i="15"/>
  <c r="N60" i="15"/>
  <c r="O60" i="15"/>
  <c r="Q45" i="15"/>
  <c r="R45" i="15"/>
  <c r="S45" i="15"/>
  <c r="U45" i="15"/>
  <c r="V45" i="15"/>
  <c r="W45" i="15"/>
  <c r="Y45" i="15"/>
  <c r="Z45" i="15"/>
  <c r="AA45" i="15"/>
  <c r="AC45" i="15"/>
  <c r="AD45" i="15"/>
  <c r="AE45" i="15"/>
  <c r="AG45" i="15"/>
  <c r="AH45" i="15"/>
  <c r="AI45" i="15"/>
  <c r="AK45" i="15"/>
  <c r="AL45" i="15"/>
  <c r="AM45" i="15"/>
  <c r="AO45" i="15"/>
  <c r="AP45" i="15"/>
  <c r="AQ45" i="15"/>
  <c r="AS45" i="15"/>
  <c r="AT45" i="15"/>
  <c r="AU45" i="15"/>
  <c r="AW45" i="15"/>
  <c r="AX45" i="15"/>
  <c r="AY45" i="15"/>
  <c r="BA45" i="15"/>
  <c r="BB45" i="15"/>
  <c r="BC45" i="15"/>
  <c r="BE45" i="15"/>
  <c r="BF45" i="15"/>
  <c r="BG45" i="15"/>
  <c r="M45" i="15"/>
  <c r="N45" i="15"/>
  <c r="O45" i="15"/>
  <c r="Q34" i="15"/>
  <c r="R34" i="15"/>
  <c r="S34" i="15"/>
  <c r="U34" i="15"/>
  <c r="V34" i="15"/>
  <c r="W34" i="15"/>
  <c r="Y34" i="15"/>
  <c r="Z34" i="15"/>
  <c r="AA34" i="15"/>
  <c r="AC34" i="15"/>
  <c r="AD34" i="15"/>
  <c r="AE34" i="15"/>
  <c r="AG34" i="15"/>
  <c r="AH34" i="15"/>
  <c r="AI34" i="15"/>
  <c r="AK34" i="15"/>
  <c r="AL34" i="15"/>
  <c r="AM34" i="15"/>
  <c r="AO34" i="15"/>
  <c r="AP34" i="15"/>
  <c r="AQ34" i="15"/>
  <c r="AS34" i="15"/>
  <c r="AT34" i="15"/>
  <c r="AU34" i="15"/>
  <c r="AW34" i="15"/>
  <c r="AX34" i="15"/>
  <c r="AY34" i="15"/>
  <c r="BA34" i="15"/>
  <c r="BB34" i="15"/>
  <c r="BC34" i="15"/>
  <c r="BE34" i="15"/>
  <c r="BF34" i="15"/>
  <c r="BG34" i="15"/>
  <c r="M34" i="15"/>
  <c r="N34" i="15"/>
  <c r="O34" i="15"/>
  <c r="Q26" i="15"/>
  <c r="R26" i="15"/>
  <c r="S26" i="15"/>
  <c r="U26" i="15"/>
  <c r="V26" i="15"/>
  <c r="W26" i="15"/>
  <c r="Y26" i="15"/>
  <c r="Z26" i="15"/>
  <c r="AA26" i="15"/>
  <c r="AC26" i="15"/>
  <c r="AD26" i="15"/>
  <c r="AE26" i="15"/>
  <c r="AG26" i="15"/>
  <c r="AH26" i="15"/>
  <c r="AI26" i="15"/>
  <c r="AK26" i="15"/>
  <c r="AL26" i="15"/>
  <c r="AM26" i="15"/>
  <c r="AO26" i="15"/>
  <c r="AP26" i="15"/>
  <c r="AQ26" i="15"/>
  <c r="AS26" i="15"/>
  <c r="AT26" i="15"/>
  <c r="AU26" i="15"/>
  <c r="AW26" i="15"/>
  <c r="AX26" i="15"/>
  <c r="AY26" i="15"/>
  <c r="BA26" i="15"/>
  <c r="BB26" i="15"/>
  <c r="BC26" i="15"/>
  <c r="BE26" i="15"/>
  <c r="BF26" i="15"/>
  <c r="BG26" i="15"/>
  <c r="M26" i="15"/>
  <c r="N26" i="15"/>
  <c r="O26" i="15"/>
  <c r="Q7" i="15"/>
  <c r="R7" i="15"/>
  <c r="S7" i="15"/>
  <c r="U7" i="15"/>
  <c r="V7" i="15"/>
  <c r="W7" i="15"/>
  <c r="Y7" i="15"/>
  <c r="Z7" i="15"/>
  <c r="AA7" i="15"/>
  <c r="AC7" i="15"/>
  <c r="AD7" i="15"/>
  <c r="AE7" i="15"/>
  <c r="AG7" i="15"/>
  <c r="AH7" i="15"/>
  <c r="AI7" i="15"/>
  <c r="AK7" i="15"/>
  <c r="AL7" i="15"/>
  <c r="AM7" i="15"/>
  <c r="AO7" i="15"/>
  <c r="AP7" i="15"/>
  <c r="AQ7" i="15"/>
  <c r="AS7" i="15"/>
  <c r="AT7" i="15"/>
  <c r="AU7" i="15"/>
  <c r="AW7" i="15"/>
  <c r="AX7" i="15"/>
  <c r="AY7" i="15"/>
  <c r="BA7" i="15"/>
  <c r="BB7" i="15"/>
  <c r="BC7" i="15"/>
  <c r="BE7" i="15"/>
  <c r="BF7" i="15"/>
  <c r="BG7" i="15"/>
  <c r="M7" i="15"/>
  <c r="N7" i="15"/>
  <c r="O7" i="15"/>
  <c r="P5" i="15"/>
  <c r="P6" i="15"/>
  <c r="P4" i="15"/>
  <c r="P3" i="15"/>
  <c r="T3" i="15" s="1"/>
  <c r="X3" i="15" s="1"/>
  <c r="P11" i="15"/>
  <c r="P12" i="15" s="1"/>
  <c r="P23" i="15"/>
  <c r="P24" i="15"/>
  <c r="P25" i="15"/>
  <c r="P22" i="15"/>
  <c r="P31" i="15"/>
  <c r="P32" i="15"/>
  <c r="P33" i="15"/>
  <c r="P30" i="15"/>
  <c r="P40" i="15"/>
  <c r="P41" i="15"/>
  <c r="P42" i="15"/>
  <c r="P43" i="15"/>
  <c r="P44" i="15"/>
  <c r="P38" i="15"/>
  <c r="P51" i="15"/>
  <c r="P52" i="15"/>
  <c r="P55" i="15"/>
  <c r="P56" i="15"/>
  <c r="P57" i="15"/>
  <c r="P58" i="15"/>
  <c r="P50" i="15"/>
  <c r="P65" i="15"/>
  <c r="P67" i="15"/>
  <c r="P68" i="15"/>
  <c r="P69" i="15"/>
  <c r="P64" i="15"/>
  <c r="H8" i="15"/>
  <c r="H27" i="15"/>
  <c r="H35" i="15"/>
  <c r="H46" i="15"/>
  <c r="H71" i="15"/>
  <c r="I4" i="15"/>
  <c r="I5" i="15"/>
  <c r="I6" i="15"/>
  <c r="I11" i="15"/>
  <c r="G53" i="4" s="1"/>
  <c r="I15" i="15"/>
  <c r="G51" i="4" s="1"/>
  <c r="I18" i="15"/>
  <c r="I22" i="15"/>
  <c r="I23" i="15"/>
  <c r="I24" i="15"/>
  <c r="I25" i="15"/>
  <c r="I30" i="15"/>
  <c r="I31" i="15"/>
  <c r="I32" i="15"/>
  <c r="I33" i="15"/>
  <c r="I38" i="15"/>
  <c r="I40" i="15"/>
  <c r="I41" i="15"/>
  <c r="I42" i="15"/>
  <c r="I43" i="15"/>
  <c r="I44" i="15"/>
  <c r="I50" i="15"/>
  <c r="I51" i="15"/>
  <c r="I52" i="15"/>
  <c r="I55" i="15"/>
  <c r="I57" i="15"/>
  <c r="I58" i="15"/>
  <c r="I64" i="15"/>
  <c r="I65" i="15"/>
  <c r="I67" i="15"/>
  <c r="I68" i="15"/>
  <c r="I69" i="15"/>
  <c r="Q17" i="18"/>
  <c r="R17" i="18"/>
  <c r="S17" i="18"/>
  <c r="U17" i="18"/>
  <c r="V17" i="18"/>
  <c r="W17" i="18"/>
  <c r="Y17" i="18"/>
  <c r="Z17" i="18"/>
  <c r="AA17" i="18"/>
  <c r="AC17" i="18"/>
  <c r="AD17" i="18"/>
  <c r="AE17" i="18"/>
  <c r="AG17" i="18"/>
  <c r="AH17" i="18"/>
  <c r="AI17" i="18"/>
  <c r="AK17" i="18"/>
  <c r="AL17" i="18"/>
  <c r="AM17" i="18"/>
  <c r="AO17" i="18"/>
  <c r="AP17" i="18"/>
  <c r="AQ17" i="18"/>
  <c r="AS17" i="18"/>
  <c r="AT17" i="18"/>
  <c r="AU17" i="18"/>
  <c r="AW17" i="18"/>
  <c r="AX17" i="18"/>
  <c r="AY17" i="18"/>
  <c r="BA17" i="18"/>
  <c r="BB17" i="18"/>
  <c r="BC17" i="18"/>
  <c r="BE17" i="18"/>
  <c r="BF17" i="18"/>
  <c r="BG17" i="18"/>
  <c r="M17" i="18"/>
  <c r="N17" i="18"/>
  <c r="O17" i="18"/>
  <c r="P15" i="18"/>
  <c r="P16" i="18"/>
  <c r="P14" i="18"/>
  <c r="P13" i="18"/>
  <c r="H18" i="18"/>
  <c r="I14" i="18"/>
  <c r="I15" i="18"/>
  <c r="I16" i="18"/>
  <c r="Q10" i="18"/>
  <c r="R10" i="18"/>
  <c r="S10" i="18"/>
  <c r="U10" i="18"/>
  <c r="W10" i="18"/>
  <c r="Y10" i="18"/>
  <c r="Z10" i="18"/>
  <c r="AA10" i="18"/>
  <c r="AC10" i="18"/>
  <c r="AD10" i="18"/>
  <c r="AE10" i="18"/>
  <c r="AG10" i="18"/>
  <c r="AH10" i="18"/>
  <c r="AI10" i="18"/>
  <c r="AK10" i="18"/>
  <c r="AL10" i="18"/>
  <c r="AM10" i="18"/>
  <c r="AO10" i="18"/>
  <c r="AP10" i="18"/>
  <c r="AQ10" i="18"/>
  <c r="AS10" i="18"/>
  <c r="AT10" i="18"/>
  <c r="AU10" i="18"/>
  <c r="AW10" i="18"/>
  <c r="AX10" i="18"/>
  <c r="AY10" i="18"/>
  <c r="BA10" i="18"/>
  <c r="BB10" i="18"/>
  <c r="BC10" i="18"/>
  <c r="BE10" i="18"/>
  <c r="BF10" i="18"/>
  <c r="BG10" i="18"/>
  <c r="M10" i="18"/>
  <c r="N10" i="18"/>
  <c r="O10" i="18"/>
  <c r="P5" i="18"/>
  <c r="P6" i="18"/>
  <c r="P7" i="18"/>
  <c r="P4" i="18"/>
  <c r="I4" i="18"/>
  <c r="I5" i="18"/>
  <c r="I6" i="18"/>
  <c r="I7" i="18"/>
  <c r="I8" i="18"/>
  <c r="P14" i="19"/>
  <c r="P15" i="19"/>
  <c r="P17" i="19"/>
  <c r="P19" i="19"/>
  <c r="P22" i="19"/>
  <c r="T22" i="19" s="1"/>
  <c r="H24" i="19"/>
  <c r="I14" i="19"/>
  <c r="I15" i="19"/>
  <c r="I17" i="19"/>
  <c r="I19" i="19"/>
  <c r="I22" i="19"/>
  <c r="Q7" i="19"/>
  <c r="R7" i="19"/>
  <c r="S7" i="19"/>
  <c r="U7" i="19"/>
  <c r="V7" i="19"/>
  <c r="W7" i="19"/>
  <c r="Y7" i="19"/>
  <c r="Z7" i="19"/>
  <c r="AA7" i="19"/>
  <c r="AC7" i="19"/>
  <c r="AD7" i="19"/>
  <c r="AE7" i="19"/>
  <c r="AG7" i="19"/>
  <c r="AH7" i="19"/>
  <c r="AI7" i="19"/>
  <c r="AK7" i="19"/>
  <c r="AL7" i="19"/>
  <c r="AM7" i="19"/>
  <c r="AO7" i="19"/>
  <c r="AP7" i="19"/>
  <c r="AQ7" i="19"/>
  <c r="AS7" i="19"/>
  <c r="AT7" i="19"/>
  <c r="AU7" i="19"/>
  <c r="AW7" i="19"/>
  <c r="AX7" i="19"/>
  <c r="AY7" i="19"/>
  <c r="BA7" i="19"/>
  <c r="BB7" i="19"/>
  <c r="BC7" i="19"/>
  <c r="BE7" i="19"/>
  <c r="BF7" i="19"/>
  <c r="BG7" i="19"/>
  <c r="P4" i="19"/>
  <c r="P5" i="19"/>
  <c r="P6" i="19"/>
  <c r="I4" i="19"/>
  <c r="I5" i="19"/>
  <c r="P5" i="20"/>
  <c r="P6" i="20"/>
  <c r="P7" i="20"/>
  <c r="P10" i="20"/>
  <c r="P12" i="20"/>
  <c r="P4" i="20"/>
  <c r="P3" i="20"/>
  <c r="T3" i="20" s="1"/>
  <c r="I4" i="20"/>
  <c r="I5" i="20"/>
  <c r="I6" i="20"/>
  <c r="I7" i="20"/>
  <c r="I10" i="20"/>
  <c r="I12" i="20"/>
  <c r="Q29" i="21"/>
  <c r="R29" i="21"/>
  <c r="S29" i="21"/>
  <c r="U29" i="21"/>
  <c r="V29" i="21"/>
  <c r="W29" i="21"/>
  <c r="Y29" i="21"/>
  <c r="Z29" i="21"/>
  <c r="AA29" i="21"/>
  <c r="AC29" i="21"/>
  <c r="AD29" i="21"/>
  <c r="AE29" i="21"/>
  <c r="AG29" i="21"/>
  <c r="AH29" i="21"/>
  <c r="AI29" i="21"/>
  <c r="AK29" i="21"/>
  <c r="AL29" i="21"/>
  <c r="AM29" i="21"/>
  <c r="AO29" i="21"/>
  <c r="AP29" i="21"/>
  <c r="AQ29" i="21"/>
  <c r="AS29" i="21"/>
  <c r="AT29" i="21"/>
  <c r="AU29" i="21"/>
  <c r="AW29" i="21"/>
  <c r="AX29" i="21"/>
  <c r="AY29" i="21"/>
  <c r="BA29" i="21"/>
  <c r="BB29" i="21"/>
  <c r="BC29" i="21"/>
  <c r="BE29" i="21"/>
  <c r="BF29" i="21"/>
  <c r="BG29" i="21"/>
  <c r="P22" i="21"/>
  <c r="P23" i="21"/>
  <c r="P24" i="21"/>
  <c r="P25" i="21"/>
  <c r="P26" i="21"/>
  <c r="P27" i="21"/>
  <c r="H30" i="21"/>
  <c r="I22" i="21"/>
  <c r="I23" i="21"/>
  <c r="I24" i="21"/>
  <c r="I25" i="21"/>
  <c r="I26" i="21"/>
  <c r="I27" i="21"/>
  <c r="P16" i="21"/>
  <c r="H18" i="21"/>
  <c r="I16" i="21"/>
  <c r="BE12" i="21"/>
  <c r="BF12" i="21"/>
  <c r="BG12" i="21"/>
  <c r="Q12" i="21"/>
  <c r="R12" i="21"/>
  <c r="S12" i="21"/>
  <c r="Y12" i="21"/>
  <c r="Z12" i="21"/>
  <c r="AA12" i="21"/>
  <c r="AC12" i="21"/>
  <c r="AD12" i="21"/>
  <c r="AE12" i="21"/>
  <c r="AG12" i="21"/>
  <c r="AH12" i="21"/>
  <c r="AI12" i="21"/>
  <c r="AK12" i="21"/>
  <c r="AL12" i="21"/>
  <c r="AM12" i="21"/>
  <c r="AO12" i="21"/>
  <c r="AP12" i="21"/>
  <c r="AQ12" i="21"/>
  <c r="AS12" i="21"/>
  <c r="AT12" i="21"/>
  <c r="AU12" i="21"/>
  <c r="AW12" i="21"/>
  <c r="AX12" i="21"/>
  <c r="AY12" i="21"/>
  <c r="BA12" i="21"/>
  <c r="BB12" i="21"/>
  <c r="BC12" i="21"/>
  <c r="H13" i="21"/>
  <c r="P4" i="21"/>
  <c r="P5" i="21"/>
  <c r="P7" i="21"/>
  <c r="P9" i="21"/>
  <c r="P10" i="21"/>
  <c r="I4" i="21"/>
  <c r="I5" i="21"/>
  <c r="I7" i="21"/>
  <c r="I9" i="21"/>
  <c r="I10" i="21"/>
  <c r="I11" i="21"/>
  <c r="P12" i="14"/>
  <c r="Q12" i="14"/>
  <c r="R12" i="14"/>
  <c r="T12" i="14"/>
  <c r="U12" i="14"/>
  <c r="V12" i="14"/>
  <c r="X12" i="14"/>
  <c r="Y12" i="14"/>
  <c r="Z12" i="14"/>
  <c r="AB12" i="14"/>
  <c r="AC12" i="14"/>
  <c r="AD12" i="14"/>
  <c r="AF12" i="14"/>
  <c r="AG12" i="14"/>
  <c r="AH12" i="14"/>
  <c r="AJ12" i="14"/>
  <c r="AK12" i="14"/>
  <c r="AL12" i="14"/>
  <c r="AN12" i="14"/>
  <c r="AO12" i="14"/>
  <c r="AP12" i="14"/>
  <c r="AR12" i="14"/>
  <c r="AS12" i="14"/>
  <c r="AT12" i="14"/>
  <c r="AV12" i="14"/>
  <c r="AW12" i="14"/>
  <c r="AX12" i="14"/>
  <c r="AZ12" i="14"/>
  <c r="BA12" i="14"/>
  <c r="BB12" i="14"/>
  <c r="BD12" i="14"/>
  <c r="BE12" i="14"/>
  <c r="BF12" i="14"/>
  <c r="P30" i="14"/>
  <c r="Q30" i="14"/>
  <c r="R30" i="14"/>
  <c r="T30" i="14"/>
  <c r="U30" i="14"/>
  <c r="V30" i="14"/>
  <c r="X30" i="14"/>
  <c r="Y30" i="14"/>
  <c r="Z30" i="14"/>
  <c r="AB30" i="14"/>
  <c r="AC30" i="14"/>
  <c r="AD30" i="14"/>
  <c r="AF30" i="14"/>
  <c r="AG30" i="14"/>
  <c r="AH30" i="14"/>
  <c r="AJ30" i="14"/>
  <c r="AK30" i="14"/>
  <c r="AL30" i="14"/>
  <c r="AN30" i="14"/>
  <c r="AO30" i="14"/>
  <c r="AP30" i="14"/>
  <c r="AR30" i="14"/>
  <c r="AS30" i="14"/>
  <c r="AT30" i="14"/>
  <c r="AV30" i="14"/>
  <c r="AW30" i="14"/>
  <c r="AX30" i="14"/>
  <c r="AZ30" i="14"/>
  <c r="BA30" i="14"/>
  <c r="BB30" i="14"/>
  <c r="BD30" i="14"/>
  <c r="BE30" i="14"/>
  <c r="BF30" i="14"/>
  <c r="P47" i="14"/>
  <c r="Q47" i="14"/>
  <c r="R47" i="14"/>
  <c r="T47" i="14"/>
  <c r="U47" i="14"/>
  <c r="V47" i="14"/>
  <c r="X47" i="14"/>
  <c r="Y47" i="14"/>
  <c r="Z47" i="14"/>
  <c r="AB47" i="14"/>
  <c r="AC47" i="14"/>
  <c r="AD47" i="14"/>
  <c r="AF47" i="14"/>
  <c r="AG47" i="14"/>
  <c r="AH47" i="14"/>
  <c r="AJ47" i="14"/>
  <c r="AK47" i="14"/>
  <c r="AL47" i="14"/>
  <c r="AN47" i="14"/>
  <c r="AO47" i="14"/>
  <c r="AP47" i="14"/>
  <c r="AR47" i="14"/>
  <c r="AS47" i="14"/>
  <c r="AT47" i="14"/>
  <c r="AV47" i="14"/>
  <c r="AW47" i="14"/>
  <c r="AX47" i="14"/>
  <c r="AZ47" i="14"/>
  <c r="BA47" i="14"/>
  <c r="BB47" i="14"/>
  <c r="BD47" i="14"/>
  <c r="BE47" i="14"/>
  <c r="BF47" i="14"/>
  <c r="P57" i="14"/>
  <c r="Q57" i="14"/>
  <c r="R57" i="14"/>
  <c r="T57" i="14"/>
  <c r="U57" i="14"/>
  <c r="V57" i="14"/>
  <c r="X57" i="14"/>
  <c r="Y57" i="14"/>
  <c r="Z57" i="14"/>
  <c r="AB57" i="14"/>
  <c r="AC57" i="14"/>
  <c r="AD57" i="14"/>
  <c r="AF57" i="14"/>
  <c r="AG57" i="14"/>
  <c r="AH57" i="14"/>
  <c r="AJ57" i="14"/>
  <c r="AK57" i="14"/>
  <c r="AL57" i="14"/>
  <c r="AN57" i="14"/>
  <c r="AO57" i="14"/>
  <c r="AP57" i="14"/>
  <c r="AR57" i="14"/>
  <c r="AS57" i="14"/>
  <c r="AT57" i="14"/>
  <c r="AV57" i="14"/>
  <c r="AW57" i="14"/>
  <c r="AX57" i="14"/>
  <c r="AZ57" i="14"/>
  <c r="BA57" i="14"/>
  <c r="BB57" i="14"/>
  <c r="BD57" i="14"/>
  <c r="BE57" i="14"/>
  <c r="BF57" i="14"/>
  <c r="AN69" i="14"/>
  <c r="AO69" i="14"/>
  <c r="AP69" i="14"/>
  <c r="AR69" i="14"/>
  <c r="AS69" i="14"/>
  <c r="AT69" i="14"/>
  <c r="AV69" i="14"/>
  <c r="AW69" i="14"/>
  <c r="AX69" i="14"/>
  <c r="AZ69" i="14"/>
  <c r="BA69" i="14"/>
  <c r="BB69" i="14"/>
  <c r="O63" i="14"/>
  <c r="O64" i="14"/>
  <c r="O65" i="14"/>
  <c r="O67" i="14"/>
  <c r="O68" i="14"/>
  <c r="O52" i="14"/>
  <c r="O53" i="14"/>
  <c r="O54" i="14"/>
  <c r="O55" i="14"/>
  <c r="O56" i="14"/>
  <c r="G58" i="14"/>
  <c r="O35" i="14"/>
  <c r="O36" i="14"/>
  <c r="O37" i="14"/>
  <c r="O39" i="14"/>
  <c r="O41" i="14"/>
  <c r="O42" i="14"/>
  <c r="O44" i="14"/>
  <c r="O45" i="14"/>
  <c r="O46" i="14"/>
  <c r="O34" i="14"/>
  <c r="G48" i="14"/>
  <c r="I61" i="15" l="1"/>
  <c r="I11" i="18"/>
  <c r="G34" i="4" s="1"/>
  <c r="P15" i="20"/>
  <c r="I16" i="20"/>
  <c r="G38" i="4" s="1"/>
  <c r="O69" i="14"/>
  <c r="G27" i="4"/>
  <c r="P60" i="15"/>
  <c r="BH26" i="17"/>
  <c r="G26" i="17" s="1"/>
  <c r="O57" i="14"/>
  <c r="X3" i="20"/>
  <c r="I8" i="19"/>
  <c r="G36" i="4" s="1"/>
  <c r="P34" i="15"/>
  <c r="I18" i="18"/>
  <c r="G35" i="4" s="1"/>
  <c r="P7" i="19"/>
  <c r="I24" i="19"/>
  <c r="G37" i="4" s="1"/>
  <c r="P10" i="18"/>
  <c r="P17" i="18"/>
  <c r="I30" i="21"/>
  <c r="G40" i="4" s="1"/>
  <c r="P29" i="21"/>
  <c r="I13" i="21"/>
  <c r="G39" i="4" s="1"/>
  <c r="P12" i="21"/>
  <c r="I18" i="21"/>
  <c r="G54" i="4" s="1"/>
  <c r="P26" i="15"/>
  <c r="P45" i="15"/>
  <c r="I71" i="15"/>
  <c r="G28" i="4" s="1"/>
  <c r="T13" i="18"/>
  <c r="P23" i="19"/>
  <c r="O47" i="14"/>
  <c r="P70" i="15"/>
  <c r="P7" i="15"/>
  <c r="I8" i="15"/>
  <c r="G23" i="4" s="1"/>
  <c r="I46" i="15"/>
  <c r="G26" i="4" s="1"/>
  <c r="I27" i="15"/>
  <c r="G24" i="4" s="1"/>
  <c r="I35" i="15"/>
  <c r="G25" i="4" s="1"/>
  <c r="AB3" i="15"/>
  <c r="AF3" i="15" s="1"/>
  <c r="AJ3" i="15" s="1"/>
  <c r="AN3" i="15" s="1"/>
  <c r="H34" i="14"/>
  <c r="H35" i="14"/>
  <c r="H36" i="14"/>
  <c r="H37" i="14"/>
  <c r="H39" i="14"/>
  <c r="H41" i="14"/>
  <c r="H42" i="14"/>
  <c r="H44" i="14"/>
  <c r="H45" i="14"/>
  <c r="H46" i="14"/>
  <c r="H52" i="14"/>
  <c r="H53" i="14"/>
  <c r="H55" i="14"/>
  <c r="H56" i="14"/>
  <c r="H61" i="14"/>
  <c r="H63" i="14"/>
  <c r="H64" i="14"/>
  <c r="H65" i="14"/>
  <c r="H66" i="14"/>
  <c r="H67" i="14"/>
  <c r="H68" i="14"/>
  <c r="D50" i="22"/>
  <c r="O21" i="14"/>
  <c r="O22" i="14"/>
  <c r="O25" i="14"/>
  <c r="O26" i="14"/>
  <c r="O27" i="14"/>
  <c r="O29" i="14"/>
  <c r="G31" i="14"/>
  <c r="H21" i="14"/>
  <c r="H22" i="14"/>
  <c r="H25" i="14"/>
  <c r="H26" i="14"/>
  <c r="H27" i="14"/>
  <c r="H29" i="14"/>
  <c r="O16" i="14"/>
  <c r="G18" i="14"/>
  <c r="H16" i="14"/>
  <c r="G49" i="4" s="1"/>
  <c r="O6" i="14"/>
  <c r="O8" i="14"/>
  <c r="O9" i="14"/>
  <c r="O10" i="14"/>
  <c r="O11" i="14"/>
  <c r="O5" i="14"/>
  <c r="G13" i="14"/>
  <c r="H5" i="14"/>
  <c r="H6" i="14"/>
  <c r="H8" i="14"/>
  <c r="H9" i="14"/>
  <c r="H10" i="14"/>
  <c r="H11" i="14"/>
  <c r="H70" i="14" l="1"/>
  <c r="G22" i="4" s="1"/>
  <c r="AB3" i="20"/>
  <c r="X13" i="18"/>
  <c r="O30" i="14"/>
  <c r="H13" i="14"/>
  <c r="G18" i="4" s="1"/>
  <c r="H31" i="14"/>
  <c r="G19" i="4" s="1"/>
  <c r="H58" i="14"/>
  <c r="G21" i="4" s="1"/>
  <c r="H18" i="14"/>
  <c r="H48" i="14"/>
  <c r="G20" i="4" s="1"/>
  <c r="AR3" i="15"/>
  <c r="AV3" i="15" s="1"/>
  <c r="O12" i="14"/>
  <c r="P5" i="13"/>
  <c r="P6" i="13"/>
  <c r="P4" i="13"/>
  <c r="P3" i="13"/>
  <c r="T3" i="13" s="1"/>
  <c r="H8" i="13"/>
  <c r="I4" i="13"/>
  <c r="I5" i="13"/>
  <c r="I6" i="13"/>
  <c r="P14" i="12"/>
  <c r="P15" i="12"/>
  <c r="P13" i="12"/>
  <c r="P12" i="12"/>
  <c r="H18" i="12"/>
  <c r="I13" i="12"/>
  <c r="I14" i="12"/>
  <c r="I15" i="12"/>
  <c r="P18" i="11"/>
  <c r="P19" i="11"/>
  <c r="P17" i="11"/>
  <c r="P5" i="11"/>
  <c r="P6" i="11"/>
  <c r="P7" i="11"/>
  <c r="P8" i="11"/>
  <c r="P7" i="12"/>
  <c r="P8" i="12"/>
  <c r="P4" i="12"/>
  <c r="P3" i="12"/>
  <c r="T3" i="12" s="1"/>
  <c r="I4" i="12"/>
  <c r="I5" i="12"/>
  <c r="I7" i="12"/>
  <c r="I8" i="12"/>
  <c r="H10" i="12"/>
  <c r="P16" i="11"/>
  <c r="T16" i="11" s="1"/>
  <c r="X16" i="11" s="1"/>
  <c r="AC16" i="11" s="1"/>
  <c r="AH16" i="11" s="1"/>
  <c r="AM16" i="11" s="1"/>
  <c r="AR16" i="11" s="1"/>
  <c r="AW16" i="11" s="1"/>
  <c r="BB16" i="11" s="1"/>
  <c r="BG16" i="11" s="1"/>
  <c r="BL16" i="11" s="1"/>
  <c r="BQ16" i="11" s="1"/>
  <c r="J21" i="11"/>
  <c r="J14" i="4" s="1"/>
  <c r="H21" i="11"/>
  <c r="I17" i="11"/>
  <c r="I18" i="11"/>
  <c r="I19" i="11"/>
  <c r="I4" i="11"/>
  <c r="I5" i="11"/>
  <c r="I7" i="11"/>
  <c r="I8" i="11"/>
  <c r="H10" i="11"/>
  <c r="P4" i="10"/>
  <c r="I4" i="10"/>
  <c r="G47" i="4" s="1"/>
  <c r="H6" i="10"/>
  <c r="P6" i="8"/>
  <c r="P7" i="8"/>
  <c r="P8" i="8"/>
  <c r="P9" i="8"/>
  <c r="P10" i="8"/>
  <c r="P12" i="8"/>
  <c r="P14" i="8"/>
  <c r="P16" i="8"/>
  <c r="P17" i="8"/>
  <c r="P18" i="8"/>
  <c r="P19" i="8"/>
  <c r="P20" i="8"/>
  <c r="P21" i="8"/>
  <c r="P5" i="8"/>
  <c r="I5" i="8"/>
  <c r="I6" i="8"/>
  <c r="I7" i="8"/>
  <c r="I8" i="8"/>
  <c r="I9" i="8"/>
  <c r="I10" i="8"/>
  <c r="I12" i="8"/>
  <c r="I13" i="8"/>
  <c r="I14" i="8"/>
  <c r="I16" i="8"/>
  <c r="I17" i="8"/>
  <c r="I18" i="8"/>
  <c r="I19" i="8"/>
  <c r="I20" i="8"/>
  <c r="I21" i="8"/>
  <c r="H23" i="8"/>
  <c r="X3" i="7"/>
  <c r="AB3" i="7" s="1"/>
  <c r="AF3" i="7" s="1"/>
  <c r="AJ3" i="7" s="1"/>
  <c r="AN3" i="7" s="1"/>
  <c r="AR3" i="7" s="1"/>
  <c r="AV3" i="7" s="1"/>
  <c r="AZ3" i="7" s="1"/>
  <c r="BD3" i="7" s="1"/>
  <c r="BH3" i="7" s="1"/>
  <c r="P3" i="7"/>
  <c r="G46" i="4"/>
  <c r="P5" i="6"/>
  <c r="P6" i="6"/>
  <c r="I4" i="6"/>
  <c r="I8" i="6" s="1"/>
  <c r="I5" i="6"/>
  <c r="I6" i="6"/>
  <c r="P3" i="17"/>
  <c r="J26" i="5"/>
  <c r="P21" i="5"/>
  <c r="P23" i="5"/>
  <c r="P24" i="5"/>
  <c r="P20" i="5"/>
  <c r="P5" i="5"/>
  <c r="P7" i="5"/>
  <c r="P8" i="5"/>
  <c r="P9" i="5"/>
  <c r="P10" i="5"/>
  <c r="P11" i="5"/>
  <c r="P13" i="5"/>
  <c r="P14" i="5"/>
  <c r="I20" i="5"/>
  <c r="I21" i="5"/>
  <c r="I23" i="5"/>
  <c r="I24" i="5"/>
  <c r="H26" i="5"/>
  <c r="I4" i="5"/>
  <c r="I5" i="5"/>
  <c r="I6" i="5"/>
  <c r="I7" i="5"/>
  <c r="I8" i="5"/>
  <c r="I9" i="5"/>
  <c r="I10" i="5"/>
  <c r="I11" i="5"/>
  <c r="I13" i="5"/>
  <c r="P30" i="2"/>
  <c r="T30" i="2" s="1"/>
  <c r="X30" i="2" s="1"/>
  <c r="AB30" i="2" s="1"/>
  <c r="AF30" i="2" s="1"/>
  <c r="P32" i="2"/>
  <c r="T32" i="2" s="1"/>
  <c r="X32" i="2" s="1"/>
  <c r="AB32" i="2" s="1"/>
  <c r="AF32" i="2" s="1"/>
  <c r="P29" i="2"/>
  <c r="T29" i="2" s="1"/>
  <c r="X29" i="2" s="1"/>
  <c r="AB29" i="2" s="1"/>
  <c r="AF29" i="2" s="1"/>
  <c r="P19" i="2"/>
  <c r="P20" i="2"/>
  <c r="T20" i="2" s="1"/>
  <c r="X20" i="2" s="1"/>
  <c r="AB20" i="2" s="1"/>
  <c r="AF20" i="2" s="1"/>
  <c r="P21" i="2"/>
  <c r="T21" i="2" s="1"/>
  <c r="X21" i="2" s="1"/>
  <c r="AB21" i="2" s="1"/>
  <c r="AF21" i="2" s="1"/>
  <c r="T22" i="2"/>
  <c r="X22" i="2" s="1"/>
  <c r="AB22" i="2" s="1"/>
  <c r="AF22" i="2" s="1"/>
  <c r="P23" i="2"/>
  <c r="T23" i="2" s="1"/>
  <c r="X23" i="2" s="1"/>
  <c r="AB23" i="2" s="1"/>
  <c r="AF23" i="2" s="1"/>
  <c r="P24" i="2"/>
  <c r="T24" i="2" s="1"/>
  <c r="X24" i="2" s="1"/>
  <c r="AB24" i="2" s="1"/>
  <c r="AF24" i="2" s="1"/>
  <c r="X18" i="2"/>
  <c r="AB18" i="2" s="1"/>
  <c r="AF18" i="2" s="1"/>
  <c r="J34" i="2"/>
  <c r="I29" i="2"/>
  <c r="I30" i="2"/>
  <c r="I32" i="2"/>
  <c r="P16" i="5" l="1"/>
  <c r="P17" i="5" s="1"/>
  <c r="I17" i="5"/>
  <c r="T19" i="2"/>
  <c r="P25" i="2"/>
  <c r="P26" i="2" s="1"/>
  <c r="I34" i="2"/>
  <c r="G7" i="4" s="1"/>
  <c r="T33" i="2"/>
  <c r="P33" i="2"/>
  <c r="P7" i="6"/>
  <c r="P17" i="12"/>
  <c r="I18" i="12"/>
  <c r="G16" i="4" s="1"/>
  <c r="I23" i="8"/>
  <c r="G11" i="4" s="1"/>
  <c r="P22" i="8"/>
  <c r="P23" i="8" s="1"/>
  <c r="G10" i="4"/>
  <c r="X3" i="12"/>
  <c r="T3" i="8"/>
  <c r="T12" i="12"/>
  <c r="X12" i="12" s="1"/>
  <c r="AB12" i="12" s="1"/>
  <c r="AF12" i="12" s="1"/>
  <c r="AJ12" i="12" s="1"/>
  <c r="AN12" i="12" s="1"/>
  <c r="AR12" i="12" s="1"/>
  <c r="AV12" i="12" s="1"/>
  <c r="AZ12" i="12" s="1"/>
  <c r="BD12" i="12" s="1"/>
  <c r="BH12" i="12" s="1"/>
  <c r="I8" i="13"/>
  <c r="G17" i="4" s="1"/>
  <c r="I6" i="10"/>
  <c r="I10" i="12"/>
  <c r="G15" i="4" s="1"/>
  <c r="P9" i="12"/>
  <c r="AF3" i="20"/>
  <c r="P5" i="7"/>
  <c r="I21" i="11"/>
  <c r="G14" i="4" s="1"/>
  <c r="X3" i="13"/>
  <c r="P7" i="13"/>
  <c r="I10" i="11"/>
  <c r="G13" i="4" s="1"/>
  <c r="AB13" i="18"/>
  <c r="P25" i="5"/>
  <c r="I26" i="5"/>
  <c r="G9" i="4" s="1"/>
  <c r="AZ3" i="15"/>
  <c r="P20" i="11"/>
  <c r="X19" i="2" l="1"/>
  <c r="AB19" i="2" s="1"/>
  <c r="AF19" i="2" s="1"/>
  <c r="T25" i="2"/>
  <c r="X33" i="2"/>
  <c r="AB3" i="12"/>
  <c r="AJ3" i="20"/>
  <c r="X3" i="8"/>
  <c r="AB3" i="13"/>
  <c r="AF13" i="18"/>
  <c r="AJ13" i="18" s="1"/>
  <c r="AN13" i="18" s="1"/>
  <c r="AR13" i="18" s="1"/>
  <c r="AV13" i="18" s="1"/>
  <c r="AZ13" i="18" s="1"/>
  <c r="BD13" i="18" s="1"/>
  <c r="BH13" i="18" s="1"/>
  <c r="BD3" i="15"/>
  <c r="X25" i="2"/>
  <c r="AB33" i="2" l="1"/>
  <c r="AF3" i="12"/>
  <c r="AN3" i="20"/>
  <c r="AB3" i="8"/>
  <c r="AF3" i="13"/>
  <c r="BH3" i="15"/>
  <c r="AB25" i="2"/>
  <c r="AF33" i="2" l="1"/>
  <c r="AJ3" i="12"/>
  <c r="AR3" i="20"/>
  <c r="AF3" i="8"/>
  <c r="AJ3" i="13"/>
  <c r="AF25" i="2"/>
  <c r="AV3" i="20" l="1"/>
  <c r="AJ3" i="8"/>
  <c r="AN3" i="12"/>
  <c r="AN3" i="13"/>
  <c r="AR3" i="12" l="1"/>
  <c r="AZ3" i="20"/>
  <c r="AN3" i="8"/>
  <c r="AR3" i="13"/>
  <c r="AR3" i="8" l="1"/>
  <c r="BD3" i="20"/>
  <c r="AV3" i="12"/>
  <c r="AV3" i="13"/>
  <c r="BH3" i="20" l="1"/>
  <c r="AZ3" i="12"/>
  <c r="AZ3" i="13"/>
  <c r="BG3" i="11"/>
  <c r="AZ3" i="8" l="1"/>
  <c r="BD3" i="12"/>
  <c r="BD3" i="13"/>
  <c r="BL3" i="11"/>
  <c r="BH3" i="12" l="1"/>
  <c r="BD3" i="8"/>
  <c r="BH3" i="13"/>
  <c r="BQ3" i="11"/>
  <c r="BH3" i="8" l="1"/>
  <c r="I18" i="2" l="1"/>
  <c r="I19" i="2"/>
  <c r="I20" i="2"/>
  <c r="I21" i="2"/>
  <c r="I22" i="2"/>
  <c r="I23" i="2"/>
  <c r="I24" i="2"/>
  <c r="H26" i="2"/>
  <c r="I13" i="2"/>
  <c r="G45" i="4" s="1"/>
  <c r="P8" i="2" l="1"/>
  <c r="P9" i="2" s="1"/>
  <c r="I26" i="2"/>
  <c r="G6" i="4" s="1"/>
  <c r="M15" i="16"/>
  <c r="N15" i="16"/>
  <c r="P15" i="16"/>
  <c r="Q15" i="16"/>
  <c r="R15" i="16"/>
  <c r="T15" i="16"/>
  <c r="U15" i="16"/>
  <c r="V15" i="16"/>
  <c r="X15" i="16"/>
  <c r="Y15" i="16"/>
  <c r="Z15" i="16"/>
  <c r="AB15" i="16"/>
  <c r="AC15" i="16"/>
  <c r="AD15" i="16"/>
  <c r="AF15" i="16"/>
  <c r="AG15" i="16"/>
  <c r="AH15" i="16"/>
  <c r="AJ15" i="16"/>
  <c r="AK15" i="16"/>
  <c r="AL15" i="16"/>
  <c r="AN15" i="16"/>
  <c r="AO15" i="16"/>
  <c r="AP15" i="16"/>
  <c r="AR15" i="16"/>
  <c r="AS15" i="16"/>
  <c r="AT15" i="16"/>
  <c r="AV15" i="16"/>
  <c r="AW15" i="16"/>
  <c r="AX15" i="16"/>
  <c r="AZ15" i="16"/>
  <c r="BA15" i="16"/>
  <c r="BB15" i="16"/>
  <c r="BD15" i="16"/>
  <c r="BE15" i="16"/>
  <c r="BF15" i="16"/>
  <c r="L15" i="16"/>
  <c r="P26" i="16"/>
  <c r="Q26" i="16"/>
  <c r="R26" i="16"/>
  <c r="T26" i="16"/>
  <c r="U26" i="16"/>
  <c r="V26" i="16"/>
  <c r="X26" i="16"/>
  <c r="Y26" i="16"/>
  <c r="Z26" i="16"/>
  <c r="AB26" i="16"/>
  <c r="AC26" i="16"/>
  <c r="AD26" i="16"/>
  <c r="AF26" i="16"/>
  <c r="AG26" i="16"/>
  <c r="AH26" i="16"/>
  <c r="AJ26" i="16"/>
  <c r="AK26" i="16"/>
  <c r="AL26" i="16"/>
  <c r="AN26" i="16"/>
  <c r="AO26" i="16"/>
  <c r="AP26" i="16"/>
  <c r="AR26" i="16"/>
  <c r="AS26" i="16"/>
  <c r="AT26" i="16"/>
  <c r="AV26" i="16"/>
  <c r="AW26" i="16"/>
  <c r="AX26" i="16"/>
  <c r="AZ26" i="16"/>
  <c r="BA26" i="16"/>
  <c r="BB26" i="16"/>
  <c r="BD26" i="16"/>
  <c r="BE26" i="16"/>
  <c r="BF26" i="16"/>
  <c r="L26" i="16"/>
  <c r="M26" i="16"/>
  <c r="N26" i="16"/>
  <c r="L37" i="16"/>
  <c r="M37" i="16"/>
  <c r="N37" i="16"/>
  <c r="O30" i="16"/>
  <c r="O31" i="16"/>
  <c r="O32" i="16"/>
  <c r="O33" i="16"/>
  <c r="O34" i="16"/>
  <c r="O20" i="16"/>
  <c r="O21" i="16"/>
  <c r="O24" i="16"/>
  <c r="O25" i="16"/>
  <c r="O19" i="16"/>
  <c r="H19" i="16"/>
  <c r="H20" i="16"/>
  <c r="H21" i="16"/>
  <c r="H24" i="16"/>
  <c r="H25" i="16"/>
  <c r="O5" i="16"/>
  <c r="O6" i="16"/>
  <c r="O7" i="16"/>
  <c r="O8" i="16"/>
  <c r="O9" i="16"/>
  <c r="O10" i="16"/>
  <c r="O11" i="16"/>
  <c r="O12" i="16"/>
  <c r="O13" i="16"/>
  <c r="O4" i="16"/>
  <c r="H4" i="16"/>
  <c r="H5" i="16"/>
  <c r="H6" i="16"/>
  <c r="H8" i="16"/>
  <c r="H9" i="16"/>
  <c r="H10" i="16"/>
  <c r="H11" i="16"/>
  <c r="H12" i="16"/>
  <c r="H13" i="16"/>
  <c r="H30" i="16"/>
  <c r="H31" i="16"/>
  <c r="H32" i="16"/>
  <c r="H33" i="16"/>
  <c r="H34" i="16"/>
  <c r="I27" i="16"/>
  <c r="G27" i="16"/>
  <c r="I16" i="16"/>
  <c r="H16" i="16" l="1"/>
  <c r="G29" i="4" s="1"/>
  <c r="H37" i="16"/>
  <c r="G31" i="4" s="1"/>
  <c r="O26" i="16"/>
  <c r="H27" i="16"/>
  <c r="G30" i="4" s="1"/>
  <c r="N13" i="17"/>
  <c r="O13" i="17"/>
  <c r="M13" i="17"/>
  <c r="U12" i="17"/>
  <c r="V12" i="17"/>
  <c r="W12" i="17"/>
  <c r="Y12" i="17"/>
  <c r="Z12" i="17"/>
  <c r="AA12" i="17"/>
  <c r="AC12" i="17"/>
  <c r="AD12" i="17"/>
  <c r="AE12" i="17"/>
  <c r="AG12" i="17"/>
  <c r="AH12" i="17"/>
  <c r="AI12" i="17"/>
  <c r="AK12" i="17"/>
  <c r="AL12" i="17"/>
  <c r="AM12" i="17"/>
  <c r="AO12" i="17"/>
  <c r="AP12" i="17"/>
  <c r="AQ12" i="17"/>
  <c r="AS12" i="17"/>
  <c r="AT12" i="17"/>
  <c r="AU12" i="17"/>
  <c r="AW12" i="17"/>
  <c r="AX12" i="17"/>
  <c r="AY12" i="17"/>
  <c r="BA12" i="17"/>
  <c r="BB12" i="17"/>
  <c r="BC12" i="17"/>
  <c r="BE12" i="17"/>
  <c r="BF12" i="17"/>
  <c r="BG12" i="17"/>
  <c r="Q12" i="17"/>
  <c r="R12" i="17"/>
  <c r="S12" i="17"/>
  <c r="N12" i="17"/>
  <c r="O12" i="17"/>
  <c r="M12" i="17"/>
  <c r="P5" i="17"/>
  <c r="T5" i="17" s="1"/>
  <c r="X5" i="17" s="1"/>
  <c r="P6" i="17"/>
  <c r="T6" i="17" s="1"/>
  <c r="X6" i="17" s="1"/>
  <c r="P7" i="17"/>
  <c r="T7" i="17" s="1"/>
  <c r="X7" i="17" s="1"/>
  <c r="P8" i="17"/>
  <c r="T8" i="17" s="1"/>
  <c r="X8" i="17" s="1"/>
  <c r="P9" i="17"/>
  <c r="T9" i="17" s="1"/>
  <c r="X9" i="17" s="1"/>
  <c r="P11" i="17"/>
  <c r="T11" i="17" s="1"/>
  <c r="X11" i="17" s="1"/>
  <c r="O36" i="16" l="1"/>
  <c r="P12" i="17"/>
  <c r="P22" i="17"/>
  <c r="T22" i="17" s="1"/>
  <c r="X22" i="17" s="1"/>
  <c r="AB22" i="17" s="1"/>
  <c r="P23" i="17"/>
  <c r="T23" i="17" s="1"/>
  <c r="X23" i="17" s="1"/>
  <c r="AB23" i="17" s="1"/>
  <c r="P24" i="17"/>
  <c r="T24" i="17" s="1"/>
  <c r="X24" i="17" s="1"/>
  <c r="AB24" i="17" s="1"/>
  <c r="P25" i="17"/>
  <c r="T25" i="17" s="1"/>
  <c r="X25" i="17" s="1"/>
  <c r="P16" i="17"/>
  <c r="T16" i="17" s="1"/>
  <c r="X16" i="17" s="1"/>
  <c r="AB16" i="17" s="1"/>
  <c r="P17" i="17"/>
  <c r="T17" i="17" s="1"/>
  <c r="X17" i="17" s="1"/>
  <c r="AB17" i="17" s="1"/>
  <c r="P20" i="17"/>
  <c r="T20" i="17" s="1"/>
  <c r="X20" i="17" s="1"/>
  <c r="AB20" i="17" s="1"/>
  <c r="P21" i="17"/>
  <c r="T21" i="17" s="1"/>
  <c r="X21" i="17" s="1"/>
  <c r="AB21" i="17" s="1"/>
  <c r="J13" i="17"/>
  <c r="H13" i="17"/>
  <c r="I4" i="17"/>
  <c r="I5" i="17"/>
  <c r="I6" i="17"/>
  <c r="I7" i="17"/>
  <c r="I8" i="17"/>
  <c r="I9" i="17"/>
  <c r="I11" i="17"/>
  <c r="T3" i="17"/>
  <c r="X3" i="17" s="1"/>
  <c r="AB3" i="17" s="1"/>
  <c r="AF3" i="17" s="1"/>
  <c r="AJ3" i="17" s="1"/>
  <c r="AN3" i="17" s="1"/>
  <c r="AR3" i="17" s="1"/>
  <c r="AV3" i="17" s="1"/>
  <c r="AZ3" i="17" s="1"/>
  <c r="BD3" i="17" s="1"/>
  <c r="BH3" i="17" s="1"/>
  <c r="P27" i="17" l="1"/>
  <c r="T12" i="17"/>
  <c r="I13" i="17"/>
  <c r="G32" i="4" s="1"/>
  <c r="I16" i="17"/>
  <c r="I17" i="17"/>
  <c r="I20" i="17"/>
  <c r="I21" i="17"/>
  <c r="I22" i="17"/>
  <c r="I23" i="17"/>
  <c r="I24" i="17"/>
  <c r="C16" i="16"/>
  <c r="I28" i="17" l="1"/>
  <c r="G33" i="4" s="1"/>
  <c r="J28" i="17"/>
  <c r="T27" i="17"/>
  <c r="S64" i="14"/>
  <c r="W64" i="14" s="1"/>
  <c r="AA64" i="14" s="1"/>
  <c r="AE64" i="14" s="1"/>
  <c r="AI64" i="14" l="1"/>
  <c r="AM64" i="14" s="1"/>
  <c r="AQ64" i="14" s="1"/>
  <c r="AU64" i="14" s="1"/>
  <c r="AY64" i="14" s="1"/>
  <c r="BC64" i="14" s="1"/>
  <c r="BG64" i="14" s="1"/>
  <c r="F64" i="14" s="1"/>
  <c r="S65" i="14" l="1"/>
  <c r="W65" i="14" s="1"/>
  <c r="AA65" i="14" s="1"/>
  <c r="AE65" i="14" s="1"/>
  <c r="C21" i="11"/>
  <c r="S55" i="14"/>
  <c r="W55" i="14" s="1"/>
  <c r="AA55" i="14" s="1"/>
  <c r="AI65" i="14" l="1"/>
  <c r="AM65" i="14" s="1"/>
  <c r="AQ65" i="14" s="1"/>
  <c r="AU65" i="14" s="1"/>
  <c r="AY65" i="14" s="1"/>
  <c r="BC65" i="14" s="1"/>
  <c r="BG65" i="14" s="1"/>
  <c r="F65" i="14" s="1"/>
  <c r="AE55" i="14"/>
  <c r="C8" i="15"/>
  <c r="AI55" i="14" l="1"/>
  <c r="T12" i="20"/>
  <c r="X12" i="20" s="1"/>
  <c r="AB12" i="20" s="1"/>
  <c r="AF12" i="20" s="1"/>
  <c r="S20" i="11"/>
  <c r="BP20" i="11"/>
  <c r="BO20" i="11"/>
  <c r="BN20" i="11"/>
  <c r="BM20" i="11"/>
  <c r="BK20" i="11"/>
  <c r="BJ20" i="11"/>
  <c r="BI20" i="11"/>
  <c r="BH20" i="11"/>
  <c r="BF20" i="11"/>
  <c r="BE20" i="11"/>
  <c r="BD20" i="11"/>
  <c r="BC20" i="11"/>
  <c r="BA20" i="11"/>
  <c r="AZ20" i="11"/>
  <c r="AY20" i="11"/>
  <c r="AX20" i="11"/>
  <c r="AV20" i="11"/>
  <c r="AU20" i="11"/>
  <c r="AT20" i="11"/>
  <c r="AS20" i="11"/>
  <c r="AQ20" i="11"/>
  <c r="AP20" i="11"/>
  <c r="AO20" i="11"/>
  <c r="AN20" i="11"/>
  <c r="AL20" i="11"/>
  <c r="AK20" i="11"/>
  <c r="AJ20" i="11"/>
  <c r="AI20" i="11"/>
  <c r="AG20" i="11"/>
  <c r="AF20" i="11"/>
  <c r="AE20" i="11"/>
  <c r="AD20" i="11"/>
  <c r="Z20" i="11"/>
  <c r="AA20" i="11"/>
  <c r="AB20" i="11"/>
  <c r="Y20" i="11"/>
  <c r="U20" i="11"/>
  <c r="V20" i="11"/>
  <c r="W20" i="11"/>
  <c r="R20" i="11"/>
  <c r="Q20" i="11"/>
  <c r="O20" i="11"/>
  <c r="N20" i="11"/>
  <c r="M20" i="11"/>
  <c r="AJ12" i="20" l="1"/>
  <c r="S21" i="11"/>
  <c r="W21" i="11" s="1"/>
  <c r="AB21" i="11" s="1"/>
  <c r="AG21" i="11" s="1"/>
  <c r="AL21" i="11" s="1"/>
  <c r="AQ21" i="11" s="1"/>
  <c r="AV21" i="11" s="1"/>
  <c r="BA21" i="11" s="1"/>
  <c r="BF21" i="11" s="1"/>
  <c r="BK21" i="11" s="1"/>
  <c r="BP21" i="11" s="1"/>
  <c r="F14" i="4" s="1"/>
  <c r="R21" i="11"/>
  <c r="V21" i="11" s="1"/>
  <c r="AA21" i="11" s="1"/>
  <c r="AF21" i="11" s="1"/>
  <c r="AK21" i="11" s="1"/>
  <c r="AP21" i="11" s="1"/>
  <c r="AU21" i="11" s="1"/>
  <c r="AZ21" i="11" s="1"/>
  <c r="BE21" i="11" s="1"/>
  <c r="BJ21" i="11" s="1"/>
  <c r="BO21" i="11" s="1"/>
  <c r="AM55" i="14"/>
  <c r="T18" i="11"/>
  <c r="X18" i="11" s="1"/>
  <c r="AC18" i="11" s="1"/>
  <c r="AH18" i="11" s="1"/>
  <c r="AM18" i="11" s="1"/>
  <c r="AR18" i="11" s="1"/>
  <c r="AW18" i="11" s="1"/>
  <c r="BB18" i="11" s="1"/>
  <c r="BG18" i="11" s="1"/>
  <c r="BL18" i="11" s="1"/>
  <c r="BQ18" i="11" s="1"/>
  <c r="G18" i="11" s="1"/>
  <c r="N21" i="11"/>
  <c r="O21" i="11"/>
  <c r="M21" i="11"/>
  <c r="T19" i="11"/>
  <c r="X19" i="11" s="1"/>
  <c r="AC19" i="11" s="1"/>
  <c r="AH19" i="11" s="1"/>
  <c r="AM19" i="11" s="1"/>
  <c r="AR19" i="11" s="1"/>
  <c r="AW19" i="11" s="1"/>
  <c r="BB19" i="11" s="1"/>
  <c r="BG19" i="11" s="1"/>
  <c r="BL19" i="11" s="1"/>
  <c r="BQ19" i="11" s="1"/>
  <c r="G19" i="11" s="1"/>
  <c r="AN12" i="20" l="1"/>
  <c r="AQ55" i="14"/>
  <c r="Q21" i="11"/>
  <c r="U21" i="11" s="1"/>
  <c r="Z21" i="11" s="1"/>
  <c r="AE21" i="11" s="1"/>
  <c r="AJ21" i="11" s="1"/>
  <c r="AU55" i="14" l="1"/>
  <c r="C10" i="11"/>
  <c r="C18" i="12"/>
  <c r="AY55" i="14" l="1"/>
  <c r="AR12" i="20"/>
  <c r="AV12" i="20" l="1"/>
  <c r="BC55" i="14"/>
  <c r="AZ12" i="20" l="1"/>
  <c r="BG55" i="14"/>
  <c r="F55" i="14" s="1"/>
  <c r="BD12" i="20" l="1"/>
  <c r="B49" i="22"/>
  <c r="BH12" i="20" l="1"/>
  <c r="G12" i="20" s="1"/>
  <c r="T17" i="19" l="1"/>
  <c r="X17" i="19" s="1"/>
  <c r="AB17" i="19" s="1"/>
  <c r="AF17" i="19" s="1"/>
  <c r="AJ17" i="19" s="1"/>
  <c r="AN17" i="19" s="1"/>
  <c r="AR17" i="19" s="1"/>
  <c r="AV17" i="19" s="1"/>
  <c r="AZ17" i="19" s="1"/>
  <c r="BD17" i="19" s="1"/>
  <c r="BH17" i="19" s="1"/>
  <c r="G17" i="19" s="1"/>
  <c r="M57" i="14" l="1"/>
  <c r="N57" i="14"/>
  <c r="L57" i="14"/>
  <c r="M47" i="14"/>
  <c r="N47" i="14"/>
  <c r="L47" i="14"/>
  <c r="M30" i="14"/>
  <c r="N30" i="14"/>
  <c r="L30" i="14"/>
  <c r="M12" i="14"/>
  <c r="N12" i="14"/>
  <c r="L12" i="14"/>
  <c r="N7" i="19" l="1"/>
  <c r="O7" i="19"/>
  <c r="M7" i="19"/>
  <c r="N29" i="21"/>
  <c r="N30" i="21" s="1"/>
  <c r="O29" i="21"/>
  <c r="O30" i="21" s="1"/>
  <c r="M29" i="21"/>
  <c r="M30" i="21" s="1"/>
  <c r="N12" i="21"/>
  <c r="O12" i="21"/>
  <c r="M12" i="21"/>
  <c r="BE7" i="13"/>
  <c r="BF7" i="13"/>
  <c r="BG7" i="13"/>
  <c r="BA7" i="13"/>
  <c r="BB7" i="13"/>
  <c r="BC7" i="13"/>
  <c r="AW7" i="13"/>
  <c r="AX7" i="13"/>
  <c r="AY7" i="13"/>
  <c r="AS7" i="13"/>
  <c r="AT7" i="13"/>
  <c r="AU7" i="13"/>
  <c r="AO7" i="13"/>
  <c r="AP7" i="13"/>
  <c r="AQ7" i="13"/>
  <c r="AK7" i="13"/>
  <c r="AL7" i="13"/>
  <c r="AM7" i="13"/>
  <c r="AG7" i="13"/>
  <c r="AH7" i="13"/>
  <c r="AI7" i="13"/>
  <c r="AC7" i="13"/>
  <c r="AD7" i="13"/>
  <c r="AE7" i="13"/>
  <c r="Y7" i="13"/>
  <c r="Z7" i="13"/>
  <c r="AA7" i="13"/>
  <c r="U7" i="13"/>
  <c r="V7" i="13"/>
  <c r="W7" i="13"/>
  <c r="R7" i="13"/>
  <c r="S7" i="13"/>
  <c r="Q7" i="13"/>
  <c r="N7" i="13"/>
  <c r="O7" i="13"/>
  <c r="M7" i="13"/>
  <c r="BE17" i="12"/>
  <c r="BF17" i="12"/>
  <c r="BG17" i="12"/>
  <c r="BA17" i="12"/>
  <c r="BB17" i="12"/>
  <c r="BC17" i="12"/>
  <c r="AW17" i="12"/>
  <c r="AX17" i="12"/>
  <c r="AY17" i="12"/>
  <c r="AS17" i="12"/>
  <c r="AT17" i="12"/>
  <c r="AU17" i="12"/>
  <c r="AO17" i="12"/>
  <c r="AP17" i="12"/>
  <c r="AQ17" i="12"/>
  <c r="AK17" i="12"/>
  <c r="AL17" i="12"/>
  <c r="AM17" i="12"/>
  <c r="AG17" i="12"/>
  <c r="AH17" i="12"/>
  <c r="AI17" i="12"/>
  <c r="AC17" i="12"/>
  <c r="AD17" i="12"/>
  <c r="AE17" i="12"/>
  <c r="Y17" i="12"/>
  <c r="Z17" i="12"/>
  <c r="AA17" i="12"/>
  <c r="U17" i="12"/>
  <c r="V17" i="12"/>
  <c r="W17" i="12"/>
  <c r="R17" i="12"/>
  <c r="S17" i="12"/>
  <c r="Q17" i="12"/>
  <c r="N17" i="12"/>
  <c r="O17" i="12"/>
  <c r="M17" i="12"/>
  <c r="BE9" i="12"/>
  <c r="BF9" i="12"/>
  <c r="BG9" i="12"/>
  <c r="BA9" i="12"/>
  <c r="BB9" i="12"/>
  <c r="BC9" i="12"/>
  <c r="AW9" i="12"/>
  <c r="AX9" i="12"/>
  <c r="AY9" i="12"/>
  <c r="AS9" i="12"/>
  <c r="AT9" i="12"/>
  <c r="AU9" i="12"/>
  <c r="AO9" i="12"/>
  <c r="AP9" i="12"/>
  <c r="AQ9" i="12"/>
  <c r="AK9" i="12"/>
  <c r="AL9" i="12"/>
  <c r="AM9" i="12"/>
  <c r="AG9" i="12"/>
  <c r="AH9" i="12"/>
  <c r="AI9" i="12"/>
  <c r="AC9" i="12"/>
  <c r="AD9" i="12"/>
  <c r="AE9" i="12"/>
  <c r="Y9" i="12"/>
  <c r="Z9" i="12"/>
  <c r="AA9" i="12"/>
  <c r="U9" i="12"/>
  <c r="V9" i="12"/>
  <c r="W9" i="12"/>
  <c r="R9" i="12"/>
  <c r="S9" i="12"/>
  <c r="Q9" i="12"/>
  <c r="N9" i="12"/>
  <c r="O9" i="12"/>
  <c r="M9" i="12"/>
  <c r="BN9" i="11"/>
  <c r="BO9" i="11"/>
  <c r="BP9" i="11"/>
  <c r="BM9" i="11"/>
  <c r="BI9" i="11"/>
  <c r="BJ9" i="11"/>
  <c r="BK9" i="11"/>
  <c r="BH9" i="11"/>
  <c r="BD9" i="11"/>
  <c r="BE9" i="11"/>
  <c r="BF9" i="11"/>
  <c r="BC9" i="11"/>
  <c r="AY9" i="11"/>
  <c r="AZ9" i="11"/>
  <c r="BA9" i="11"/>
  <c r="AX9" i="11"/>
  <c r="AT9" i="11"/>
  <c r="AU9" i="11"/>
  <c r="AV9" i="11"/>
  <c r="AS9" i="11"/>
  <c r="AO9" i="11"/>
  <c r="AP9" i="11"/>
  <c r="AQ9" i="11"/>
  <c r="AN9" i="11"/>
  <c r="AJ9" i="11"/>
  <c r="AK9" i="11"/>
  <c r="AL9" i="11"/>
  <c r="AI9" i="11"/>
  <c r="AE9" i="11"/>
  <c r="AF9" i="11"/>
  <c r="AG9" i="11"/>
  <c r="AD9" i="11"/>
  <c r="Z9" i="11"/>
  <c r="AA9" i="11"/>
  <c r="AB9" i="11"/>
  <c r="Y9" i="11"/>
  <c r="U9" i="11"/>
  <c r="V9" i="11"/>
  <c r="W9" i="11"/>
  <c r="R9" i="11"/>
  <c r="S9" i="11"/>
  <c r="Q9" i="11"/>
  <c r="N9" i="11"/>
  <c r="O9" i="11"/>
  <c r="M9" i="11"/>
  <c r="BE5" i="7"/>
  <c r="BF5" i="7"/>
  <c r="BG5" i="7"/>
  <c r="BA5" i="7"/>
  <c r="BB5" i="7"/>
  <c r="BC5" i="7"/>
  <c r="AW5" i="7"/>
  <c r="AX5" i="7"/>
  <c r="AY5" i="7"/>
  <c r="AS5" i="7"/>
  <c r="AT5" i="7"/>
  <c r="AU5" i="7"/>
  <c r="AO5" i="7"/>
  <c r="AP5" i="7"/>
  <c r="AQ5" i="7"/>
  <c r="AK5" i="7"/>
  <c r="AL5" i="7"/>
  <c r="AM5" i="7"/>
  <c r="AG5" i="7"/>
  <c r="AH5" i="7"/>
  <c r="AI5" i="7"/>
  <c r="AC5" i="7"/>
  <c r="AD5" i="7"/>
  <c r="AE5" i="7"/>
  <c r="U5" i="7"/>
  <c r="V5" i="7"/>
  <c r="W5" i="7"/>
  <c r="R5" i="7"/>
  <c r="S5" i="7"/>
  <c r="Q5" i="7"/>
  <c r="N5" i="7"/>
  <c r="O5" i="7"/>
  <c r="M5" i="7"/>
  <c r="BE25" i="5"/>
  <c r="BF25" i="5"/>
  <c r="BG25" i="5"/>
  <c r="BA25" i="5"/>
  <c r="BB25" i="5"/>
  <c r="BC25" i="5"/>
  <c r="AW25" i="5"/>
  <c r="AX25" i="5"/>
  <c r="AY25" i="5"/>
  <c r="AS25" i="5"/>
  <c r="AT25" i="5"/>
  <c r="AU25" i="5"/>
  <c r="AO25" i="5"/>
  <c r="AP25" i="5"/>
  <c r="AQ25" i="5"/>
  <c r="AK25" i="5"/>
  <c r="AL25" i="5"/>
  <c r="AM25" i="5"/>
  <c r="AG25" i="5"/>
  <c r="AH25" i="5"/>
  <c r="AI25" i="5"/>
  <c r="AC25" i="5"/>
  <c r="AD25" i="5"/>
  <c r="AE25" i="5"/>
  <c r="Y25" i="5"/>
  <c r="Z25" i="5"/>
  <c r="AA25" i="5"/>
  <c r="U25" i="5"/>
  <c r="V25" i="5"/>
  <c r="W25" i="5"/>
  <c r="R25" i="5"/>
  <c r="S25" i="5"/>
  <c r="Q25" i="5"/>
  <c r="N25" i="5"/>
  <c r="O25" i="5"/>
  <c r="BE25" i="2"/>
  <c r="BF25" i="2"/>
  <c r="BG25" i="2"/>
  <c r="BA25" i="2"/>
  <c r="BB25" i="2"/>
  <c r="AW25" i="2"/>
  <c r="AX25" i="2"/>
  <c r="AY25" i="2"/>
  <c r="AS25" i="2"/>
  <c r="AT25" i="2"/>
  <c r="AU25" i="2"/>
  <c r="AO25" i="2"/>
  <c r="AP25" i="2"/>
  <c r="AQ25" i="2"/>
  <c r="AK25" i="2"/>
  <c r="AL25" i="2"/>
  <c r="AM25" i="2"/>
  <c r="AG25" i="2"/>
  <c r="AH25" i="2"/>
  <c r="AI25" i="2"/>
  <c r="AC25" i="2"/>
  <c r="AD25" i="2"/>
  <c r="AE25" i="2"/>
  <c r="Y25" i="2"/>
  <c r="Z25" i="2"/>
  <c r="AA25" i="2"/>
  <c r="U25" i="2"/>
  <c r="V25" i="2"/>
  <c r="W25" i="2"/>
  <c r="Q25" i="2"/>
  <c r="R25" i="2"/>
  <c r="S25" i="2"/>
  <c r="AO21" i="11" l="1"/>
  <c r="AT21" i="11" s="1"/>
  <c r="AY21" i="11" s="1"/>
  <c r="BD21" i="11" s="1"/>
  <c r="BI21" i="11" s="1"/>
  <c r="BN21" i="11" s="1"/>
  <c r="D14" i="4" s="1"/>
  <c r="B17" i="4"/>
  <c r="B24" i="4"/>
  <c r="B33" i="4"/>
  <c r="K14" i="4" l="1"/>
  <c r="S66" i="14" l="1"/>
  <c r="W66" i="14" s="1"/>
  <c r="AA66" i="14" s="1"/>
  <c r="AE66" i="14" l="1"/>
  <c r="AI66" i="14" l="1"/>
  <c r="X22" i="19"/>
  <c r="AB22" i="19" s="1"/>
  <c r="AF22" i="19" s="1"/>
  <c r="AJ22" i="19" s="1"/>
  <c r="AN22" i="19" s="1"/>
  <c r="AR22" i="19" s="1"/>
  <c r="AV22" i="19" s="1"/>
  <c r="AZ22" i="19" s="1"/>
  <c r="BD22" i="19" l="1"/>
  <c r="BH22" i="19" s="1"/>
  <c r="G22" i="19" s="1"/>
  <c r="AM66" i="14"/>
  <c r="BG17" i="21"/>
  <c r="BF17" i="21"/>
  <c r="BE17" i="21"/>
  <c r="AQ66" i="14" l="1"/>
  <c r="BF17" i="14"/>
  <c r="BE17" i="14"/>
  <c r="BD17" i="14"/>
  <c r="BR5" i="10"/>
  <c r="BQ5" i="10"/>
  <c r="BP5" i="10"/>
  <c r="BO5" i="10"/>
  <c r="AU66" i="14" l="1"/>
  <c r="I18" i="14"/>
  <c r="J49" i="4" s="1"/>
  <c r="AY66" i="14" l="1"/>
  <c r="BB17" i="14"/>
  <c r="BA17" i="14"/>
  <c r="AZ17" i="14"/>
  <c r="AX17" i="14"/>
  <c r="AW17" i="14"/>
  <c r="AV17" i="14"/>
  <c r="AT17" i="14"/>
  <c r="AS17" i="14"/>
  <c r="AR17" i="14"/>
  <c r="AP17" i="14"/>
  <c r="AO17" i="14"/>
  <c r="AN17" i="14"/>
  <c r="AL17" i="14"/>
  <c r="AK17" i="14"/>
  <c r="AJ17" i="14"/>
  <c r="AH17" i="14"/>
  <c r="AG17" i="14"/>
  <c r="AF17" i="14"/>
  <c r="AD17" i="14"/>
  <c r="AC17" i="14"/>
  <c r="AB17" i="14"/>
  <c r="Z17" i="14"/>
  <c r="Y17" i="14"/>
  <c r="X17" i="14"/>
  <c r="V17" i="14"/>
  <c r="U17" i="14"/>
  <c r="T17" i="14"/>
  <c r="R17" i="14"/>
  <c r="Q17" i="14"/>
  <c r="P17" i="14"/>
  <c r="M18" i="14"/>
  <c r="N18" i="14"/>
  <c r="L18" i="14"/>
  <c r="D18" i="14"/>
  <c r="E18" i="14" s="1"/>
  <c r="B21" i="4"/>
  <c r="B16" i="4"/>
  <c r="B32" i="4"/>
  <c r="B19" i="4"/>
  <c r="B11" i="4"/>
  <c r="B37" i="22" s="1"/>
  <c r="O18" i="14" l="1"/>
  <c r="I49" i="4"/>
  <c r="B17" i="22"/>
  <c r="BC66" i="14"/>
  <c r="P18" i="14"/>
  <c r="T18" i="14" s="1"/>
  <c r="X18" i="14" s="1"/>
  <c r="AB18" i="14" s="1"/>
  <c r="AF18" i="14" s="1"/>
  <c r="AJ18" i="14" s="1"/>
  <c r="AN18" i="14" s="1"/>
  <c r="AR18" i="14" s="1"/>
  <c r="AV18" i="14" s="1"/>
  <c r="AZ18" i="14" s="1"/>
  <c r="BD18" i="14" s="1"/>
  <c r="D49" i="4" s="1"/>
  <c r="H49" i="4" s="1"/>
  <c r="Q18" i="14"/>
  <c r="U18" i="14" s="1"/>
  <c r="Y18" i="14" s="1"/>
  <c r="AC18" i="14" s="1"/>
  <c r="AG18" i="14" s="1"/>
  <c r="AK18" i="14" s="1"/>
  <c r="AO18" i="14" s="1"/>
  <c r="AS18" i="14" s="1"/>
  <c r="AW18" i="14" s="1"/>
  <c r="BA18" i="14" s="1"/>
  <c r="BE18" i="14" s="1"/>
  <c r="E49" i="4" s="1"/>
  <c r="R18" i="14"/>
  <c r="V18" i="14" s="1"/>
  <c r="Z18" i="14" s="1"/>
  <c r="AD18" i="14" s="1"/>
  <c r="AH18" i="14" s="1"/>
  <c r="AL18" i="14" s="1"/>
  <c r="AP18" i="14" s="1"/>
  <c r="AT18" i="14" s="1"/>
  <c r="AX18" i="14" s="1"/>
  <c r="BB18" i="14" s="1"/>
  <c r="BF18" i="14" s="1"/>
  <c r="F49" i="4" s="1"/>
  <c r="K49" i="4" l="1"/>
  <c r="BG66" i="14"/>
  <c r="F66" i="14" s="1"/>
  <c r="C31" i="14" l="1"/>
  <c r="A19" i="4" s="1"/>
  <c r="J7" i="4" l="1"/>
  <c r="J26" i="2"/>
  <c r="J6" i="4" s="1"/>
  <c r="S34" i="2"/>
  <c r="W34" i="2" s="1"/>
  <c r="R34" i="2"/>
  <c r="AJ32" i="2"/>
  <c r="AN32" i="2" s="1"/>
  <c r="AR32" i="2" s="1"/>
  <c r="AV32" i="2" s="1"/>
  <c r="AZ32" i="2" s="1"/>
  <c r="BD32" i="2" s="1"/>
  <c r="BH32" i="2" s="1"/>
  <c r="G32" i="2" s="1"/>
  <c r="AJ30" i="2"/>
  <c r="AN30" i="2" s="1"/>
  <c r="AR30" i="2" s="1"/>
  <c r="AV30" i="2" s="1"/>
  <c r="AZ30" i="2" s="1"/>
  <c r="BD30" i="2" s="1"/>
  <c r="BH30" i="2" s="1"/>
  <c r="G30" i="2" s="1"/>
  <c r="A7" i="4"/>
  <c r="N25" i="2"/>
  <c r="O25" i="2"/>
  <c r="AJ24" i="2"/>
  <c r="AN24" i="2" s="1"/>
  <c r="AR24" i="2" s="1"/>
  <c r="AV24" i="2" s="1"/>
  <c r="AZ24" i="2" s="1"/>
  <c r="BD24" i="2" s="1"/>
  <c r="BH24" i="2" s="1"/>
  <c r="G24" i="2" s="1"/>
  <c r="AJ23" i="2"/>
  <c r="AN23" i="2" s="1"/>
  <c r="AR23" i="2" s="1"/>
  <c r="AV23" i="2" s="1"/>
  <c r="AZ23" i="2" s="1"/>
  <c r="BD23" i="2" s="1"/>
  <c r="BH23" i="2" s="1"/>
  <c r="G23" i="2" s="1"/>
  <c r="AJ22" i="2"/>
  <c r="AN22" i="2" s="1"/>
  <c r="AR22" i="2" s="1"/>
  <c r="AV22" i="2" s="1"/>
  <c r="AZ22" i="2" s="1"/>
  <c r="BD22" i="2" s="1"/>
  <c r="BH22" i="2" s="1"/>
  <c r="AJ21" i="2"/>
  <c r="AN21" i="2" s="1"/>
  <c r="AR21" i="2" s="1"/>
  <c r="AV21" i="2" s="1"/>
  <c r="AZ21" i="2" s="1"/>
  <c r="BD21" i="2" s="1"/>
  <c r="BH21" i="2" s="1"/>
  <c r="G21" i="2" s="1"/>
  <c r="AJ20" i="2"/>
  <c r="AN20" i="2" s="1"/>
  <c r="AR20" i="2" s="1"/>
  <c r="AV20" i="2" s="1"/>
  <c r="AZ20" i="2" s="1"/>
  <c r="BD20" i="2" s="1"/>
  <c r="BH20" i="2" s="1"/>
  <c r="G20" i="2" s="1"/>
  <c r="AJ19" i="2"/>
  <c r="AN19" i="2" s="1"/>
  <c r="AR19" i="2" s="1"/>
  <c r="AV19" i="2" s="1"/>
  <c r="AZ19" i="2" s="1"/>
  <c r="BD19" i="2" s="1"/>
  <c r="BH19" i="2" s="1"/>
  <c r="G19" i="2" s="1"/>
  <c r="E26" i="2"/>
  <c r="A6" i="4"/>
  <c r="A8" i="22" s="1"/>
  <c r="X4" i="2"/>
  <c r="T8" i="2"/>
  <c r="T9" i="2" s="1"/>
  <c r="J9" i="4"/>
  <c r="J8" i="4"/>
  <c r="T24" i="5"/>
  <c r="X24" i="5" s="1"/>
  <c r="AB24" i="5" s="1"/>
  <c r="AF24" i="5" s="1"/>
  <c r="AJ24" i="5" s="1"/>
  <c r="AN24" i="5" s="1"/>
  <c r="AR24" i="5" s="1"/>
  <c r="AV24" i="5" s="1"/>
  <c r="AZ24" i="5" s="1"/>
  <c r="BD24" i="5" s="1"/>
  <c r="BH24" i="5" s="1"/>
  <c r="G24" i="5" s="1"/>
  <c r="T23" i="5"/>
  <c r="X23" i="5" s="1"/>
  <c r="AB23" i="5" s="1"/>
  <c r="AF23" i="5" s="1"/>
  <c r="AJ23" i="5" s="1"/>
  <c r="AN23" i="5" s="1"/>
  <c r="AR23" i="5" s="1"/>
  <c r="AV23" i="5" s="1"/>
  <c r="AZ23" i="5" s="1"/>
  <c r="BD23" i="5" s="1"/>
  <c r="BH23" i="5" s="1"/>
  <c r="G23" i="5" s="1"/>
  <c r="T21" i="5"/>
  <c r="C26" i="5"/>
  <c r="A9" i="4" s="1"/>
  <c r="T14" i="5"/>
  <c r="X14" i="5" s="1"/>
  <c r="AB14" i="5" s="1"/>
  <c r="AF14" i="5" s="1"/>
  <c r="AJ14" i="5" s="1"/>
  <c r="AN14" i="5" s="1"/>
  <c r="AR14" i="5" s="1"/>
  <c r="AV14" i="5" s="1"/>
  <c r="AZ14" i="5" s="1"/>
  <c r="BD14" i="5" s="1"/>
  <c r="BH14" i="5" s="1"/>
  <c r="G14" i="5" s="1"/>
  <c r="T13" i="5"/>
  <c r="X13" i="5" s="1"/>
  <c r="AB13" i="5" s="1"/>
  <c r="AF13" i="5" s="1"/>
  <c r="AJ13" i="5" s="1"/>
  <c r="AN13" i="5" s="1"/>
  <c r="AR13" i="5" s="1"/>
  <c r="AV13" i="5" s="1"/>
  <c r="AZ13" i="5" s="1"/>
  <c r="BD13" i="5" s="1"/>
  <c r="BH13" i="5" s="1"/>
  <c r="G13" i="5" s="1"/>
  <c r="T11" i="5"/>
  <c r="X11" i="5" s="1"/>
  <c r="AB11" i="5" s="1"/>
  <c r="AF11" i="5" s="1"/>
  <c r="AJ11" i="5" s="1"/>
  <c r="AN11" i="5" s="1"/>
  <c r="AR11" i="5" s="1"/>
  <c r="AV11" i="5" s="1"/>
  <c r="AZ11" i="5" s="1"/>
  <c r="BD11" i="5" s="1"/>
  <c r="BH11" i="5" s="1"/>
  <c r="G11" i="5" s="1"/>
  <c r="T10" i="5"/>
  <c r="X10" i="5" s="1"/>
  <c r="AB10" i="5" s="1"/>
  <c r="AF10" i="5" s="1"/>
  <c r="AJ10" i="5" s="1"/>
  <c r="AN10" i="5" s="1"/>
  <c r="AR10" i="5" s="1"/>
  <c r="AV10" i="5" s="1"/>
  <c r="AZ10" i="5" s="1"/>
  <c r="BD10" i="5" s="1"/>
  <c r="BH10" i="5" s="1"/>
  <c r="G10" i="5" s="1"/>
  <c r="T9" i="5"/>
  <c r="X9" i="5" s="1"/>
  <c r="AB9" i="5" s="1"/>
  <c r="AF9" i="5" s="1"/>
  <c r="AJ9" i="5" s="1"/>
  <c r="AN9" i="5" s="1"/>
  <c r="AR9" i="5" s="1"/>
  <c r="AV9" i="5" s="1"/>
  <c r="AZ9" i="5" s="1"/>
  <c r="BD9" i="5" s="1"/>
  <c r="BH9" i="5" s="1"/>
  <c r="G9" i="5" s="1"/>
  <c r="T8" i="5"/>
  <c r="X8" i="5" s="1"/>
  <c r="AB8" i="5" s="1"/>
  <c r="AF8" i="5" s="1"/>
  <c r="AJ8" i="5" s="1"/>
  <c r="T7" i="5"/>
  <c r="X7" i="5" s="1"/>
  <c r="AB7" i="5" s="1"/>
  <c r="AF7" i="5" s="1"/>
  <c r="AJ7" i="5" s="1"/>
  <c r="AN7" i="5" s="1"/>
  <c r="AR7" i="5" s="1"/>
  <c r="AV7" i="5" s="1"/>
  <c r="AZ7" i="5" s="1"/>
  <c r="BD7" i="5" s="1"/>
  <c r="BH7" i="5" s="1"/>
  <c r="G7" i="5" s="1"/>
  <c r="X6" i="5"/>
  <c r="AB6" i="5" s="1"/>
  <c r="AF6" i="5" s="1"/>
  <c r="AJ6" i="5" s="1"/>
  <c r="AN6" i="5" s="1"/>
  <c r="AR6" i="5" s="1"/>
  <c r="AV6" i="5" s="1"/>
  <c r="AZ6" i="5" s="1"/>
  <c r="BD6" i="5" s="1"/>
  <c r="BH6" i="5" s="1"/>
  <c r="G6" i="5" s="1"/>
  <c r="T5" i="5"/>
  <c r="X4" i="5"/>
  <c r="A8" i="4"/>
  <c r="S8" i="6"/>
  <c r="W8" i="6" s="1"/>
  <c r="AA8" i="6" s="1"/>
  <c r="AE8" i="6" s="1"/>
  <c r="AI8" i="6" s="1"/>
  <c r="AM8" i="6" s="1"/>
  <c r="AQ8" i="6" s="1"/>
  <c r="AU8" i="6" s="1"/>
  <c r="AY8" i="6" s="1"/>
  <c r="BC8" i="6" s="1"/>
  <c r="BG8" i="6" s="1"/>
  <c r="F10" i="4" s="1"/>
  <c r="R8" i="6"/>
  <c r="V8" i="6" s="1"/>
  <c r="Z8" i="6" s="1"/>
  <c r="AD8" i="6" s="1"/>
  <c r="AH8" i="6" s="1"/>
  <c r="AL8" i="6" s="1"/>
  <c r="AP8" i="6" s="1"/>
  <c r="AT8" i="6" s="1"/>
  <c r="AX8" i="6" s="1"/>
  <c r="BB8" i="6" s="1"/>
  <c r="BF8" i="6" s="1"/>
  <c r="E10" i="4" s="1"/>
  <c r="T6" i="6"/>
  <c r="X6" i="6" s="1"/>
  <c r="AB6" i="6" s="1"/>
  <c r="AF6" i="6" s="1"/>
  <c r="AJ6" i="6" s="1"/>
  <c r="AN6" i="6" s="1"/>
  <c r="AR6" i="6" s="1"/>
  <c r="AV6" i="6" s="1"/>
  <c r="AZ6" i="6" s="1"/>
  <c r="BD6" i="6" s="1"/>
  <c r="BH6" i="6" s="1"/>
  <c r="G6" i="6" s="1"/>
  <c r="T5" i="6"/>
  <c r="E8" i="6"/>
  <c r="Q8" i="6"/>
  <c r="U8" i="6" s="1"/>
  <c r="Y8" i="6" s="1"/>
  <c r="AA5" i="7"/>
  <c r="Z5" i="7"/>
  <c r="Y5" i="7"/>
  <c r="S6" i="7"/>
  <c r="W6" i="7" s="1"/>
  <c r="R6" i="7"/>
  <c r="V6" i="7" s="1"/>
  <c r="Q6" i="7"/>
  <c r="U6" i="7" s="1"/>
  <c r="T4" i="7"/>
  <c r="X4" i="7" s="1"/>
  <c r="AB4" i="7" s="1"/>
  <c r="F4" i="7"/>
  <c r="E23" i="8"/>
  <c r="J23" i="8"/>
  <c r="J11" i="4" s="1"/>
  <c r="T10" i="8"/>
  <c r="X10" i="8" s="1"/>
  <c r="AB10" i="8" s="1"/>
  <c r="AF10" i="8" s="1"/>
  <c r="AJ10" i="8" s="1"/>
  <c r="AN10" i="8" s="1"/>
  <c r="AR10" i="8" s="1"/>
  <c r="AV10" i="8" s="1"/>
  <c r="AZ10" i="8" s="1"/>
  <c r="BD10" i="8" s="1"/>
  <c r="BH10" i="8" s="1"/>
  <c r="G10" i="8" s="1"/>
  <c r="T17" i="8"/>
  <c r="X17" i="8" s="1"/>
  <c r="AB17" i="8" s="1"/>
  <c r="AF17" i="8" s="1"/>
  <c r="AJ17" i="8" s="1"/>
  <c r="AN17" i="8" s="1"/>
  <c r="AR17" i="8" s="1"/>
  <c r="AV17" i="8" s="1"/>
  <c r="AZ17" i="8" s="1"/>
  <c r="BD17" i="8" s="1"/>
  <c r="BH17" i="8" s="1"/>
  <c r="G17" i="8" s="1"/>
  <c r="T16" i="8"/>
  <c r="X16" i="8" s="1"/>
  <c r="AB16" i="8" s="1"/>
  <c r="AF16" i="8" s="1"/>
  <c r="AJ16" i="8" s="1"/>
  <c r="AN16" i="8" s="1"/>
  <c r="AR16" i="8" s="1"/>
  <c r="AV16" i="8" s="1"/>
  <c r="AZ16" i="8" s="1"/>
  <c r="BD16" i="8" s="1"/>
  <c r="BH16" i="8" s="1"/>
  <c r="G16" i="8" s="1"/>
  <c r="T14" i="8"/>
  <c r="X14" i="8" s="1"/>
  <c r="AB14" i="8" s="1"/>
  <c r="AF14" i="8" s="1"/>
  <c r="AJ14" i="8" s="1"/>
  <c r="AN14" i="8" s="1"/>
  <c r="AR14" i="8" s="1"/>
  <c r="AV14" i="8" s="1"/>
  <c r="AZ14" i="8" s="1"/>
  <c r="BD14" i="8" s="1"/>
  <c r="BH14" i="8" s="1"/>
  <c r="G14" i="8" s="1"/>
  <c r="T13" i="8"/>
  <c r="X13" i="8" s="1"/>
  <c r="AB13" i="8" s="1"/>
  <c r="AF13" i="8" s="1"/>
  <c r="AJ13" i="8" s="1"/>
  <c r="AN13" i="8" s="1"/>
  <c r="AR13" i="8" s="1"/>
  <c r="AV13" i="8" s="1"/>
  <c r="AZ13" i="8" s="1"/>
  <c r="BD13" i="8" s="1"/>
  <c r="BH13" i="8" s="1"/>
  <c r="G13" i="8" s="1"/>
  <c r="T12" i="8"/>
  <c r="X12" i="8" s="1"/>
  <c r="AB12" i="8" s="1"/>
  <c r="AF12" i="8" s="1"/>
  <c r="AJ12" i="8" s="1"/>
  <c r="AN12" i="8" s="1"/>
  <c r="AR12" i="8" s="1"/>
  <c r="AV12" i="8" s="1"/>
  <c r="AZ12" i="8" s="1"/>
  <c r="BD12" i="8" s="1"/>
  <c r="BH12" i="8" s="1"/>
  <c r="G12" i="8" s="1"/>
  <c r="T9" i="8"/>
  <c r="X9" i="8" s="1"/>
  <c r="AB9" i="8" s="1"/>
  <c r="AF9" i="8" s="1"/>
  <c r="AJ9" i="8" s="1"/>
  <c r="AN9" i="8" s="1"/>
  <c r="AR9" i="8" s="1"/>
  <c r="AV9" i="8" s="1"/>
  <c r="AZ9" i="8" s="1"/>
  <c r="BD9" i="8" s="1"/>
  <c r="BH9" i="8" s="1"/>
  <c r="G9" i="8" s="1"/>
  <c r="T8" i="8"/>
  <c r="X8" i="8" s="1"/>
  <c r="AB8" i="8" s="1"/>
  <c r="AF8" i="8" s="1"/>
  <c r="AJ8" i="8" s="1"/>
  <c r="AN8" i="8" s="1"/>
  <c r="AR8" i="8" s="1"/>
  <c r="AV8" i="8" s="1"/>
  <c r="AZ8" i="8" s="1"/>
  <c r="BD8" i="8" s="1"/>
  <c r="BH8" i="8" s="1"/>
  <c r="G8" i="8" s="1"/>
  <c r="T7" i="8"/>
  <c r="A11" i="4"/>
  <c r="S23" i="8"/>
  <c r="W23" i="8" s="1"/>
  <c r="R23" i="8"/>
  <c r="T21" i="8"/>
  <c r="X21" i="8" s="1"/>
  <c r="AB21" i="8" s="1"/>
  <c r="AF21" i="8" s="1"/>
  <c r="AJ21" i="8" s="1"/>
  <c r="AN21" i="8" s="1"/>
  <c r="AR21" i="8" s="1"/>
  <c r="AV21" i="8" s="1"/>
  <c r="T20" i="8"/>
  <c r="X20" i="8" s="1"/>
  <c r="AB20" i="8" s="1"/>
  <c r="AF20" i="8" s="1"/>
  <c r="AJ20" i="8" s="1"/>
  <c r="AN20" i="8" s="1"/>
  <c r="AR20" i="8" s="1"/>
  <c r="AV20" i="8" s="1"/>
  <c r="AZ20" i="8" s="1"/>
  <c r="BD20" i="8" s="1"/>
  <c r="BH20" i="8" s="1"/>
  <c r="G20" i="8" s="1"/>
  <c r="T19" i="8"/>
  <c r="X19" i="8" s="1"/>
  <c r="AB19" i="8" s="1"/>
  <c r="AF19" i="8" s="1"/>
  <c r="AJ19" i="8" s="1"/>
  <c r="AN19" i="8" s="1"/>
  <c r="AR19" i="8" s="1"/>
  <c r="AV19" i="8" s="1"/>
  <c r="AZ19" i="8" s="1"/>
  <c r="BD19" i="8" s="1"/>
  <c r="BH19" i="8" s="1"/>
  <c r="G19" i="8" s="1"/>
  <c r="T18" i="8"/>
  <c r="X18" i="8" s="1"/>
  <c r="AB18" i="8" s="1"/>
  <c r="AF18" i="8" s="1"/>
  <c r="AJ18" i="8" s="1"/>
  <c r="AN18" i="8" s="1"/>
  <c r="AR18" i="8" s="1"/>
  <c r="AV18" i="8" s="1"/>
  <c r="AZ18" i="8" s="1"/>
  <c r="BD18" i="8" s="1"/>
  <c r="BH18" i="8" s="1"/>
  <c r="G18" i="8" s="1"/>
  <c r="T6" i="8"/>
  <c r="X6" i="8" s="1"/>
  <c r="AB6" i="8" s="1"/>
  <c r="AF6" i="8" s="1"/>
  <c r="AJ6" i="8" s="1"/>
  <c r="AN6" i="8" s="1"/>
  <c r="AR6" i="8" s="1"/>
  <c r="AV6" i="8" s="1"/>
  <c r="AZ6" i="8" s="1"/>
  <c r="BD6" i="8" s="1"/>
  <c r="BH6" i="8" s="1"/>
  <c r="G6" i="8" s="1"/>
  <c r="F4" i="10"/>
  <c r="F6" i="10" s="1"/>
  <c r="E6" i="10"/>
  <c r="J6" i="10"/>
  <c r="J47" i="4" s="1"/>
  <c r="C6" i="10"/>
  <c r="BM5" i="10"/>
  <c r="BL5" i="10"/>
  <c r="BK5" i="10"/>
  <c r="BJ5" i="10"/>
  <c r="BH5" i="10"/>
  <c r="BG5" i="10"/>
  <c r="BF5" i="10"/>
  <c r="BE5" i="10"/>
  <c r="BC5" i="10"/>
  <c r="BB5" i="10"/>
  <c r="BA5" i="10"/>
  <c r="AZ5" i="10"/>
  <c r="AX5" i="10"/>
  <c r="AW5" i="10"/>
  <c r="AV5" i="10"/>
  <c r="AU5" i="10"/>
  <c r="AS5" i="10"/>
  <c r="AR5" i="10"/>
  <c r="AQ5" i="10"/>
  <c r="AP5" i="10"/>
  <c r="AN5" i="10"/>
  <c r="AM5" i="10"/>
  <c r="AL5" i="10"/>
  <c r="AK5" i="10"/>
  <c r="AI5" i="10"/>
  <c r="AH5" i="10"/>
  <c r="AG5" i="10"/>
  <c r="AF5" i="10"/>
  <c r="AD5" i="10"/>
  <c r="AC5" i="10"/>
  <c r="AB5" i="10"/>
  <c r="AA5" i="10"/>
  <c r="Y5" i="10"/>
  <c r="X5" i="10"/>
  <c r="W5" i="10"/>
  <c r="V5" i="10"/>
  <c r="T5" i="10"/>
  <c r="S5" i="10"/>
  <c r="R5" i="10"/>
  <c r="Q5" i="10"/>
  <c r="O5" i="10"/>
  <c r="T6" i="10" s="1"/>
  <c r="Y6" i="10" s="1"/>
  <c r="AD6" i="10" s="1"/>
  <c r="AI6" i="10" s="1"/>
  <c r="AN6" i="10" s="1"/>
  <c r="AS6" i="10" s="1"/>
  <c r="AX6" i="10" s="1"/>
  <c r="BC6" i="10" s="1"/>
  <c r="BH6" i="10" s="1"/>
  <c r="N5" i="10"/>
  <c r="S6" i="10" s="1"/>
  <c r="X6" i="10" s="1"/>
  <c r="AC6" i="10" s="1"/>
  <c r="AH6" i="10" s="1"/>
  <c r="M5" i="10"/>
  <c r="P5" i="10"/>
  <c r="U4" i="10"/>
  <c r="Z4" i="10" s="1"/>
  <c r="E14" i="4"/>
  <c r="H14" i="4" s="1"/>
  <c r="I14" i="4"/>
  <c r="T5" i="11"/>
  <c r="X5" i="11" s="1"/>
  <c r="J10" i="11"/>
  <c r="J13" i="4" s="1"/>
  <c r="S10" i="11"/>
  <c r="R10" i="11"/>
  <c r="V10" i="11" s="1"/>
  <c r="T8" i="11"/>
  <c r="X8" i="11" s="1"/>
  <c r="AC8" i="11" s="1"/>
  <c r="AH8" i="11" s="1"/>
  <c r="AM8" i="11" s="1"/>
  <c r="AR8" i="11" s="1"/>
  <c r="AW8" i="11" s="1"/>
  <c r="BB8" i="11" s="1"/>
  <c r="BG8" i="11" s="1"/>
  <c r="BL8" i="11" s="1"/>
  <c r="BQ8" i="11" s="1"/>
  <c r="G8" i="11" s="1"/>
  <c r="T7" i="11"/>
  <c r="X7" i="11" s="1"/>
  <c r="AC7" i="11" s="1"/>
  <c r="AH7" i="11" s="1"/>
  <c r="AM7" i="11" s="1"/>
  <c r="AR7" i="11" s="1"/>
  <c r="AW7" i="11" s="1"/>
  <c r="BB7" i="11" s="1"/>
  <c r="BG7" i="11" s="1"/>
  <c r="BL7" i="11" s="1"/>
  <c r="BQ7" i="11" s="1"/>
  <c r="G7" i="11" s="1"/>
  <c r="T6" i="11"/>
  <c r="X6" i="11" s="1"/>
  <c r="AC6" i="11" s="1"/>
  <c r="E18" i="12"/>
  <c r="A16" i="4"/>
  <c r="T15" i="12"/>
  <c r="X15" i="12" s="1"/>
  <c r="AB15" i="12" s="1"/>
  <c r="AF15" i="12" s="1"/>
  <c r="AJ15" i="12" s="1"/>
  <c r="AN15" i="12" s="1"/>
  <c r="AR15" i="12" s="1"/>
  <c r="AV15" i="12" s="1"/>
  <c r="AZ15" i="12" s="1"/>
  <c r="BD15" i="12" s="1"/>
  <c r="BH15" i="12" s="1"/>
  <c r="G15" i="12" s="1"/>
  <c r="T14" i="12"/>
  <c r="X14" i="12" s="1"/>
  <c r="AB14" i="12" s="1"/>
  <c r="AF14" i="12" s="1"/>
  <c r="AJ14" i="12" s="1"/>
  <c r="AN14" i="12" s="1"/>
  <c r="AR14" i="12" s="1"/>
  <c r="AV14" i="12" s="1"/>
  <c r="AZ14" i="12" s="1"/>
  <c r="BD14" i="12" s="1"/>
  <c r="BH14" i="12" s="1"/>
  <c r="G14" i="12" s="1"/>
  <c r="J18" i="12"/>
  <c r="J16" i="4" s="1"/>
  <c r="J10" i="12"/>
  <c r="J15" i="4" s="1"/>
  <c r="C10" i="12"/>
  <c r="A15" i="4" s="1"/>
  <c r="S10" i="12"/>
  <c r="W10" i="12" s="1"/>
  <c r="AA10" i="12" s="1"/>
  <c r="AE10" i="12" s="1"/>
  <c r="AI10" i="12" s="1"/>
  <c r="Q10" i="12"/>
  <c r="U10" i="12" s="1"/>
  <c r="T8" i="12"/>
  <c r="X8" i="12" s="1"/>
  <c r="AB8" i="12" s="1"/>
  <c r="AF8" i="12" s="1"/>
  <c r="AJ8" i="12" s="1"/>
  <c r="AN8" i="12" s="1"/>
  <c r="AR8" i="12" s="1"/>
  <c r="AV8" i="12" s="1"/>
  <c r="AZ8" i="12" s="1"/>
  <c r="BD8" i="12" s="1"/>
  <c r="BH8" i="12" s="1"/>
  <c r="G8" i="12" s="1"/>
  <c r="T7" i="12"/>
  <c r="X7" i="12" s="1"/>
  <c r="AB7" i="12" s="1"/>
  <c r="AF7" i="12" s="1"/>
  <c r="AJ7" i="12" s="1"/>
  <c r="AN7" i="12" s="1"/>
  <c r="AR7" i="12" s="1"/>
  <c r="AV7" i="12" s="1"/>
  <c r="AZ7" i="12" s="1"/>
  <c r="BD7" i="12" s="1"/>
  <c r="BH7" i="12" s="1"/>
  <c r="G7" i="12" s="1"/>
  <c r="T5" i="12"/>
  <c r="C8" i="13"/>
  <c r="A17" i="4" s="1"/>
  <c r="J8" i="13"/>
  <c r="J17" i="4" s="1"/>
  <c r="S8" i="13"/>
  <c r="W8" i="13" s="1"/>
  <c r="AA8" i="13" s="1"/>
  <c r="Q8" i="13"/>
  <c r="U8" i="13" s="1"/>
  <c r="T6" i="13"/>
  <c r="X6" i="13" s="1"/>
  <c r="AB6" i="13" s="1"/>
  <c r="AF6" i="13" s="1"/>
  <c r="AJ6" i="13" s="1"/>
  <c r="T5" i="13"/>
  <c r="X5" i="13" s="1"/>
  <c r="A22" i="4"/>
  <c r="D58" i="14"/>
  <c r="A21" i="4"/>
  <c r="I48" i="14"/>
  <c r="J20" i="4" s="1"/>
  <c r="A20" i="4"/>
  <c r="I31" i="14"/>
  <c r="J19" i="4" s="1"/>
  <c r="D31" i="14"/>
  <c r="J22" i="4"/>
  <c r="R70" i="14"/>
  <c r="V70" i="14" s="1"/>
  <c r="Q70" i="14"/>
  <c r="U70" i="14" s="1"/>
  <c r="Y70" i="14" s="1"/>
  <c r="AC70" i="14" s="1"/>
  <c r="AG70" i="14" s="1"/>
  <c r="S68" i="14"/>
  <c r="W68" i="14" s="1"/>
  <c r="AA68" i="14" s="1"/>
  <c r="AE68" i="14" s="1"/>
  <c r="AI68" i="14" s="1"/>
  <c r="AM68" i="14" s="1"/>
  <c r="AQ68" i="14" s="1"/>
  <c r="AU68" i="14" s="1"/>
  <c r="AY68" i="14" s="1"/>
  <c r="BC68" i="14" s="1"/>
  <c r="BG68" i="14" s="1"/>
  <c r="F68" i="14" s="1"/>
  <c r="S67" i="14"/>
  <c r="W67" i="14" s="1"/>
  <c r="S63" i="14"/>
  <c r="S61" i="14"/>
  <c r="I58" i="14"/>
  <c r="J21" i="4" s="1"/>
  <c r="R58" i="14"/>
  <c r="V58" i="14" s="1"/>
  <c r="Z58" i="14" s="1"/>
  <c r="AD58" i="14" s="1"/>
  <c r="AH58" i="14" s="1"/>
  <c r="AL58" i="14" s="1"/>
  <c r="AP58" i="14" s="1"/>
  <c r="AT58" i="14" s="1"/>
  <c r="AX58" i="14" s="1"/>
  <c r="BB58" i="14" s="1"/>
  <c r="BF58" i="14" s="1"/>
  <c r="F21" i="4" s="1"/>
  <c r="Q58" i="14"/>
  <c r="P58" i="14"/>
  <c r="T58" i="14" s="1"/>
  <c r="X58" i="14" s="1"/>
  <c r="AB58" i="14" s="1"/>
  <c r="AF58" i="14" s="1"/>
  <c r="AJ58" i="14" s="1"/>
  <c r="AN58" i="14" s="1"/>
  <c r="AR58" i="14" s="1"/>
  <c r="AV58" i="14" s="1"/>
  <c r="AZ58" i="14" s="1"/>
  <c r="BD58" i="14" s="1"/>
  <c r="D21" i="4" s="1"/>
  <c r="S56" i="14"/>
  <c r="W56" i="14" s="1"/>
  <c r="AA56" i="14" s="1"/>
  <c r="AE56" i="14" s="1"/>
  <c r="S54" i="14"/>
  <c r="W54" i="14" s="1"/>
  <c r="AA54" i="14" s="1"/>
  <c r="AE54" i="14" s="1"/>
  <c r="AI54" i="14" s="1"/>
  <c r="AM54" i="14" s="1"/>
  <c r="AQ54" i="14" s="1"/>
  <c r="AU54" i="14" s="1"/>
  <c r="AY54" i="14" s="1"/>
  <c r="BC54" i="14" s="1"/>
  <c r="BG54" i="14" s="1"/>
  <c r="F54" i="14" s="1"/>
  <c r="S53" i="14"/>
  <c r="S52" i="14"/>
  <c r="W52" i="14" s="1"/>
  <c r="AA52" i="14" s="1"/>
  <c r="AE52" i="14" s="1"/>
  <c r="AI52" i="14" s="1"/>
  <c r="AM52" i="14" s="1"/>
  <c r="AQ52" i="14" s="1"/>
  <c r="AU52" i="14" s="1"/>
  <c r="AY52" i="14" s="1"/>
  <c r="BC52" i="14" s="1"/>
  <c r="BG52" i="14" s="1"/>
  <c r="F52" i="14" s="1"/>
  <c r="S37" i="14"/>
  <c r="W37" i="14" s="1"/>
  <c r="AA37" i="14" s="1"/>
  <c r="AE37" i="14" s="1"/>
  <c r="AI37" i="14" s="1"/>
  <c r="AM37" i="14" s="1"/>
  <c r="AQ37" i="14" s="1"/>
  <c r="AU37" i="14" s="1"/>
  <c r="AY37" i="14" s="1"/>
  <c r="BC37" i="14" s="1"/>
  <c r="BG37" i="14" s="1"/>
  <c r="F37" i="14" s="1"/>
  <c r="S36" i="14"/>
  <c r="W36" i="14" s="1"/>
  <c r="AA36" i="14" s="1"/>
  <c r="AE36" i="14" s="1"/>
  <c r="AI36" i="14" s="1"/>
  <c r="AM36" i="14" s="1"/>
  <c r="AQ36" i="14" s="1"/>
  <c r="AU36" i="14" s="1"/>
  <c r="AY36" i="14" s="1"/>
  <c r="BC36" i="14" s="1"/>
  <c r="BG36" i="14" s="1"/>
  <c r="F36" i="14" s="1"/>
  <c r="S41" i="14"/>
  <c r="W41" i="14" s="1"/>
  <c r="AA41" i="14" s="1"/>
  <c r="AE41" i="14" s="1"/>
  <c r="AI41" i="14" s="1"/>
  <c r="AM41" i="14" s="1"/>
  <c r="AQ41" i="14" s="1"/>
  <c r="AU41" i="14" s="1"/>
  <c r="AY41" i="14" s="1"/>
  <c r="BC41" i="14" s="1"/>
  <c r="BG41" i="14" s="1"/>
  <c r="F41" i="14" s="1"/>
  <c r="S39" i="14"/>
  <c r="W39" i="14" s="1"/>
  <c r="AA39" i="14" s="1"/>
  <c r="AE39" i="14" s="1"/>
  <c r="AI39" i="14" s="1"/>
  <c r="AM39" i="14" s="1"/>
  <c r="AQ39" i="14" s="1"/>
  <c r="AU39" i="14" s="1"/>
  <c r="AY39" i="14" s="1"/>
  <c r="BC39" i="14" s="1"/>
  <c r="BG39" i="14" s="1"/>
  <c r="F39" i="14" s="1"/>
  <c r="Q48" i="14"/>
  <c r="U48" i="14" s="1"/>
  <c r="Y48" i="14" s="1"/>
  <c r="S46" i="14"/>
  <c r="W46" i="14" s="1"/>
  <c r="AA46" i="14" s="1"/>
  <c r="AE46" i="14" s="1"/>
  <c r="AI46" i="14" s="1"/>
  <c r="AM46" i="14" s="1"/>
  <c r="AQ46" i="14" s="1"/>
  <c r="AU46" i="14" s="1"/>
  <c r="AY46" i="14" s="1"/>
  <c r="BC46" i="14" s="1"/>
  <c r="BG46" i="14" s="1"/>
  <c r="F46" i="14" s="1"/>
  <c r="S45" i="14"/>
  <c r="W45" i="14" s="1"/>
  <c r="AA45" i="14" s="1"/>
  <c r="AE45" i="14" s="1"/>
  <c r="AI45" i="14" s="1"/>
  <c r="AM45" i="14" s="1"/>
  <c r="AQ45" i="14" s="1"/>
  <c r="AU45" i="14" s="1"/>
  <c r="AY45" i="14" s="1"/>
  <c r="BC45" i="14" s="1"/>
  <c r="BG45" i="14" s="1"/>
  <c r="F45" i="14" s="1"/>
  <c r="S44" i="14"/>
  <c r="W44" i="14" s="1"/>
  <c r="AA44" i="14" s="1"/>
  <c r="AE44" i="14" s="1"/>
  <c r="AI44" i="14" s="1"/>
  <c r="AM44" i="14" s="1"/>
  <c r="AQ44" i="14" s="1"/>
  <c r="AU44" i="14" s="1"/>
  <c r="AY44" i="14" s="1"/>
  <c r="BC44" i="14" s="1"/>
  <c r="BG44" i="14" s="1"/>
  <c r="F44" i="14" s="1"/>
  <c r="S42" i="14"/>
  <c r="W42" i="14" s="1"/>
  <c r="AA42" i="14" s="1"/>
  <c r="AE42" i="14" s="1"/>
  <c r="AI42" i="14" s="1"/>
  <c r="AM42" i="14" s="1"/>
  <c r="AQ42" i="14" s="1"/>
  <c r="AU42" i="14" s="1"/>
  <c r="AY42" i="14" s="1"/>
  <c r="BC42" i="14" s="1"/>
  <c r="BG42" i="14" s="1"/>
  <c r="F42" i="14" s="1"/>
  <c r="S35" i="14"/>
  <c r="W35" i="14" s="1"/>
  <c r="AA35" i="14" s="1"/>
  <c r="AE35" i="14" s="1"/>
  <c r="AI35" i="14" s="1"/>
  <c r="AM35" i="14" s="1"/>
  <c r="AQ35" i="14" s="1"/>
  <c r="S29" i="14"/>
  <c r="W29" i="14" s="1"/>
  <c r="AA29" i="14" s="1"/>
  <c r="AE29" i="14" s="1"/>
  <c r="AI29" i="14" s="1"/>
  <c r="AM29" i="14" s="1"/>
  <c r="AQ29" i="14" s="1"/>
  <c r="AU29" i="14" s="1"/>
  <c r="AY29" i="14" s="1"/>
  <c r="BC29" i="14" s="1"/>
  <c r="S27" i="14"/>
  <c r="W27" i="14" s="1"/>
  <c r="AA27" i="14" s="1"/>
  <c r="AE27" i="14" s="1"/>
  <c r="AI27" i="14" s="1"/>
  <c r="AM27" i="14" s="1"/>
  <c r="AQ27" i="14" s="1"/>
  <c r="AU27" i="14" s="1"/>
  <c r="AY27" i="14" s="1"/>
  <c r="BC27" i="14" s="1"/>
  <c r="S26" i="14"/>
  <c r="W26" i="14" s="1"/>
  <c r="AA26" i="14" s="1"/>
  <c r="AE26" i="14" s="1"/>
  <c r="AI26" i="14" s="1"/>
  <c r="AM26" i="14" s="1"/>
  <c r="AQ26" i="14" s="1"/>
  <c r="AU26" i="14" s="1"/>
  <c r="AY26" i="14" s="1"/>
  <c r="BC26" i="14" s="1"/>
  <c r="BG26" i="14" s="1"/>
  <c r="F26" i="14" s="1"/>
  <c r="S25" i="14"/>
  <c r="W25" i="14" s="1"/>
  <c r="AA25" i="14" s="1"/>
  <c r="AE25" i="14" s="1"/>
  <c r="AI25" i="14" s="1"/>
  <c r="AM25" i="14" s="1"/>
  <c r="AQ25" i="14" s="1"/>
  <c r="AU25" i="14" s="1"/>
  <c r="AY25" i="14" s="1"/>
  <c r="BC25" i="14" s="1"/>
  <c r="BG25" i="14" s="1"/>
  <c r="F25" i="14" s="1"/>
  <c r="S22" i="14"/>
  <c r="W22" i="14" s="1"/>
  <c r="AA22" i="14" s="1"/>
  <c r="AE22" i="14" s="1"/>
  <c r="AI22" i="14" s="1"/>
  <c r="AM22" i="14" s="1"/>
  <c r="AQ22" i="14" s="1"/>
  <c r="AU22" i="14" s="1"/>
  <c r="AY22" i="14" s="1"/>
  <c r="BC22" i="14" s="1"/>
  <c r="BG22" i="14" s="1"/>
  <c r="F22" i="14" s="1"/>
  <c r="S21" i="14"/>
  <c r="W21" i="14" s="1"/>
  <c r="AA21" i="14" s="1"/>
  <c r="AE21" i="14" s="1"/>
  <c r="AI21" i="14" s="1"/>
  <c r="AM21" i="14" s="1"/>
  <c r="AQ21" i="14" s="1"/>
  <c r="AU21" i="14" s="1"/>
  <c r="AY21" i="14" s="1"/>
  <c r="BC21" i="14" s="1"/>
  <c r="BG21" i="14" s="1"/>
  <c r="F21" i="14" s="1"/>
  <c r="S6" i="14"/>
  <c r="W6" i="14" s="1"/>
  <c r="AA6" i="14" s="1"/>
  <c r="AE6" i="14" s="1"/>
  <c r="AI6" i="14" s="1"/>
  <c r="AM6" i="14" s="1"/>
  <c r="AQ6" i="14" s="1"/>
  <c r="AU6" i="14" s="1"/>
  <c r="S5" i="14"/>
  <c r="R31" i="14"/>
  <c r="V31" i="14" s="1"/>
  <c r="Z31" i="14" s="1"/>
  <c r="AD31" i="14" s="1"/>
  <c r="AH31" i="14" s="1"/>
  <c r="AL31" i="14" s="1"/>
  <c r="AP31" i="14" s="1"/>
  <c r="AT31" i="14" s="1"/>
  <c r="AX31" i="14" s="1"/>
  <c r="BB31" i="14" s="1"/>
  <c r="BF31" i="14" s="1"/>
  <c r="F19" i="4" s="1"/>
  <c r="P31" i="14"/>
  <c r="T31" i="14" s="1"/>
  <c r="X31" i="14" s="1"/>
  <c r="I13" i="14"/>
  <c r="J18" i="4" s="1"/>
  <c r="R13" i="14"/>
  <c r="V13" i="14" s="1"/>
  <c r="Z13" i="14" s="1"/>
  <c r="AD13" i="14" s="1"/>
  <c r="AH13" i="14" s="1"/>
  <c r="AL13" i="14" s="1"/>
  <c r="AP13" i="14" s="1"/>
  <c r="AT13" i="14" s="1"/>
  <c r="AX13" i="14" s="1"/>
  <c r="BB13" i="14" s="1"/>
  <c r="BF13" i="14" s="1"/>
  <c r="F18" i="4" s="1"/>
  <c r="Q13" i="14"/>
  <c r="P13" i="14"/>
  <c r="S11" i="14"/>
  <c r="W11" i="14" s="1"/>
  <c r="AA11" i="14" s="1"/>
  <c r="AE11" i="14" s="1"/>
  <c r="AI11" i="14" s="1"/>
  <c r="AM11" i="14" s="1"/>
  <c r="AQ11" i="14" s="1"/>
  <c r="AU11" i="14" s="1"/>
  <c r="AY11" i="14" s="1"/>
  <c r="BC11" i="14" s="1"/>
  <c r="BG11" i="14" s="1"/>
  <c r="F11" i="14" s="1"/>
  <c r="S10" i="14"/>
  <c r="W10" i="14" s="1"/>
  <c r="AA10" i="14" s="1"/>
  <c r="AE10" i="14" s="1"/>
  <c r="AI10" i="14" s="1"/>
  <c r="AM10" i="14" s="1"/>
  <c r="AQ10" i="14" s="1"/>
  <c r="AU10" i="14" s="1"/>
  <c r="AY10" i="14" s="1"/>
  <c r="BC10" i="14" s="1"/>
  <c r="BG10" i="14" s="1"/>
  <c r="F10" i="14" s="1"/>
  <c r="S9" i="14"/>
  <c r="W9" i="14" s="1"/>
  <c r="AA9" i="14" s="1"/>
  <c r="AE9" i="14" s="1"/>
  <c r="AI9" i="14" s="1"/>
  <c r="AM9" i="14" s="1"/>
  <c r="AQ9" i="14" s="1"/>
  <c r="AU9" i="14" s="1"/>
  <c r="AY9" i="14" s="1"/>
  <c r="BC9" i="14" s="1"/>
  <c r="BG9" i="14" s="1"/>
  <c r="F9" i="14" s="1"/>
  <c r="S8" i="14"/>
  <c r="W8" i="14" s="1"/>
  <c r="AA8" i="14" s="1"/>
  <c r="AE8" i="14" s="1"/>
  <c r="AI8" i="14" s="1"/>
  <c r="AM8" i="14" s="1"/>
  <c r="AQ8" i="14" s="1"/>
  <c r="AU8" i="14" s="1"/>
  <c r="AY8" i="14" s="1"/>
  <c r="BC8" i="14" s="1"/>
  <c r="BG8" i="14" s="1"/>
  <c r="F8" i="14" s="1"/>
  <c r="E71" i="15"/>
  <c r="C71" i="15"/>
  <c r="A28" i="4" s="1"/>
  <c r="A27" i="4"/>
  <c r="A34" i="22" s="1"/>
  <c r="E46" i="15"/>
  <c r="C46" i="15"/>
  <c r="A26" i="4" s="1"/>
  <c r="E35" i="15"/>
  <c r="C35" i="15"/>
  <c r="A25" i="4" s="1"/>
  <c r="E27" i="15"/>
  <c r="C27" i="15"/>
  <c r="A24" i="4" s="1"/>
  <c r="F16" i="15"/>
  <c r="F19" i="15"/>
  <c r="C19" i="15"/>
  <c r="I53" i="4"/>
  <c r="C50" i="22" s="1"/>
  <c r="E50" i="22" s="1"/>
  <c r="E8" i="15"/>
  <c r="J71" i="15"/>
  <c r="J28" i="4" s="1"/>
  <c r="S71" i="15"/>
  <c r="W71" i="15" s="1"/>
  <c r="AA71" i="15" s="1"/>
  <c r="AE71" i="15" s="1"/>
  <c r="AI71" i="15" s="1"/>
  <c r="AM71" i="15" s="1"/>
  <c r="AQ71" i="15" s="1"/>
  <c r="AU71" i="15" s="1"/>
  <c r="AY71" i="15" s="1"/>
  <c r="BC71" i="15" s="1"/>
  <c r="BG71" i="15" s="1"/>
  <c r="F28" i="4" s="1"/>
  <c r="R71" i="15"/>
  <c r="V71" i="15" s="1"/>
  <c r="Z71" i="15" s="1"/>
  <c r="Q71" i="15"/>
  <c r="U71" i="15" s="1"/>
  <c r="Y71" i="15" s="1"/>
  <c r="AC71" i="15" s="1"/>
  <c r="AG71" i="15" s="1"/>
  <c r="AK71" i="15" s="1"/>
  <c r="AO71" i="15" s="1"/>
  <c r="AS71" i="15" s="1"/>
  <c r="AW71" i="15" s="1"/>
  <c r="T69" i="15"/>
  <c r="X69" i="15" s="1"/>
  <c r="AB69" i="15" s="1"/>
  <c r="AF69" i="15" s="1"/>
  <c r="AJ69" i="15" s="1"/>
  <c r="AN69" i="15" s="1"/>
  <c r="AR69" i="15" s="1"/>
  <c r="AV69" i="15" s="1"/>
  <c r="AZ69" i="15" s="1"/>
  <c r="BD69" i="15" s="1"/>
  <c r="BH69" i="15" s="1"/>
  <c r="G69" i="15" s="1"/>
  <c r="T68" i="15"/>
  <c r="T67" i="15"/>
  <c r="X67" i="15" s="1"/>
  <c r="AB67" i="15" s="1"/>
  <c r="AF67" i="15" s="1"/>
  <c r="AJ67" i="15" s="1"/>
  <c r="AN67" i="15" s="1"/>
  <c r="AR67" i="15" s="1"/>
  <c r="AV67" i="15" s="1"/>
  <c r="AZ67" i="15" s="1"/>
  <c r="BD67" i="15" s="1"/>
  <c r="BH67" i="15" s="1"/>
  <c r="G67" i="15" s="1"/>
  <c r="T65" i="15"/>
  <c r="X65" i="15" s="1"/>
  <c r="AB65" i="15" s="1"/>
  <c r="AF65" i="15" s="1"/>
  <c r="AJ65" i="15" s="1"/>
  <c r="AN65" i="15" s="1"/>
  <c r="AR65" i="15" s="1"/>
  <c r="AV65" i="15" s="1"/>
  <c r="AZ65" i="15" s="1"/>
  <c r="BD65" i="15" s="1"/>
  <c r="BH65" i="15" s="1"/>
  <c r="G65" i="15" s="1"/>
  <c r="J27" i="4"/>
  <c r="R61" i="15"/>
  <c r="Q61" i="15"/>
  <c r="U61" i="15" s="1"/>
  <c r="Y61" i="15" s="1"/>
  <c r="AC61" i="15" s="1"/>
  <c r="AG61" i="15" s="1"/>
  <c r="T58" i="15"/>
  <c r="X58" i="15" s="1"/>
  <c r="AB58" i="15" s="1"/>
  <c r="AF58" i="15" s="1"/>
  <c r="AJ58" i="15" s="1"/>
  <c r="AN58" i="15" s="1"/>
  <c r="AR58" i="15" s="1"/>
  <c r="AV58" i="15" s="1"/>
  <c r="AZ58" i="15" s="1"/>
  <c r="BD58" i="15" s="1"/>
  <c r="BH58" i="15" s="1"/>
  <c r="G58" i="15" s="1"/>
  <c r="T57" i="15"/>
  <c r="X57" i="15" s="1"/>
  <c r="AB57" i="15" s="1"/>
  <c r="AF57" i="15" s="1"/>
  <c r="AJ57" i="15" s="1"/>
  <c r="AN57" i="15" s="1"/>
  <c r="AR57" i="15" s="1"/>
  <c r="AV57" i="15" s="1"/>
  <c r="AZ57" i="15" s="1"/>
  <c r="BD57" i="15" s="1"/>
  <c r="BH57" i="15" s="1"/>
  <c r="G57" i="15" s="1"/>
  <c r="T56" i="15"/>
  <c r="X56" i="15" s="1"/>
  <c r="AB56" i="15" s="1"/>
  <c r="AF56" i="15" s="1"/>
  <c r="T55" i="15"/>
  <c r="X55" i="15" s="1"/>
  <c r="AB55" i="15" s="1"/>
  <c r="AF55" i="15" s="1"/>
  <c r="AJ55" i="15" s="1"/>
  <c r="AN55" i="15" s="1"/>
  <c r="AR55" i="15" s="1"/>
  <c r="AV55" i="15" s="1"/>
  <c r="AZ55" i="15" s="1"/>
  <c r="BD55" i="15" s="1"/>
  <c r="BH55" i="15" s="1"/>
  <c r="G55" i="15" s="1"/>
  <c r="T52" i="15"/>
  <c r="X52" i="15" s="1"/>
  <c r="AB52" i="15" s="1"/>
  <c r="AF52" i="15" s="1"/>
  <c r="AJ52" i="15" s="1"/>
  <c r="AN52" i="15" s="1"/>
  <c r="AR52" i="15" s="1"/>
  <c r="AV52" i="15" s="1"/>
  <c r="AZ52" i="15" s="1"/>
  <c r="BD52" i="15" s="1"/>
  <c r="BH52" i="15" s="1"/>
  <c r="G52" i="15" s="1"/>
  <c r="T51" i="15"/>
  <c r="J46" i="15"/>
  <c r="J26" i="4" s="1"/>
  <c r="S46" i="15"/>
  <c r="W46" i="15" s="1"/>
  <c r="Q46" i="15"/>
  <c r="U46" i="15" s="1"/>
  <c r="Y46" i="15" s="1"/>
  <c r="AC46" i="15" s="1"/>
  <c r="AG46" i="15" s="1"/>
  <c r="AK46" i="15" s="1"/>
  <c r="AO46" i="15" s="1"/>
  <c r="AS46" i="15" s="1"/>
  <c r="T44" i="15"/>
  <c r="X44" i="15" s="1"/>
  <c r="AB44" i="15" s="1"/>
  <c r="AF44" i="15" s="1"/>
  <c r="AJ44" i="15" s="1"/>
  <c r="AN44" i="15" s="1"/>
  <c r="AR44" i="15" s="1"/>
  <c r="AV44" i="15" s="1"/>
  <c r="AZ44" i="15" s="1"/>
  <c r="BD44" i="15" s="1"/>
  <c r="BH44" i="15" s="1"/>
  <c r="G44" i="15" s="1"/>
  <c r="T43" i="15"/>
  <c r="X43" i="15" s="1"/>
  <c r="AB43" i="15" s="1"/>
  <c r="AF43" i="15" s="1"/>
  <c r="AJ43" i="15" s="1"/>
  <c r="AN43" i="15" s="1"/>
  <c r="AR43" i="15" s="1"/>
  <c r="AV43" i="15" s="1"/>
  <c r="AZ43" i="15" s="1"/>
  <c r="BD43" i="15" s="1"/>
  <c r="BH43" i="15" s="1"/>
  <c r="G43" i="15" s="1"/>
  <c r="T42" i="15"/>
  <c r="X42" i="15" s="1"/>
  <c r="AB42" i="15" s="1"/>
  <c r="AF42" i="15" s="1"/>
  <c r="AJ42" i="15" s="1"/>
  <c r="AN42" i="15" s="1"/>
  <c r="AR42" i="15" s="1"/>
  <c r="AV42" i="15" s="1"/>
  <c r="AZ42" i="15" s="1"/>
  <c r="BD42" i="15" s="1"/>
  <c r="BH42" i="15" s="1"/>
  <c r="G42" i="15" s="1"/>
  <c r="T41" i="15"/>
  <c r="T40" i="15"/>
  <c r="X40" i="15" s="1"/>
  <c r="AB40" i="15" s="1"/>
  <c r="J35" i="15"/>
  <c r="J25" i="4" s="1"/>
  <c r="S35" i="15"/>
  <c r="W35" i="15" s="1"/>
  <c r="AA35" i="15" s="1"/>
  <c r="AE35" i="15" s="1"/>
  <c r="T33" i="15"/>
  <c r="X33" i="15" s="1"/>
  <c r="T32" i="15"/>
  <c r="X32" i="15" s="1"/>
  <c r="AB32" i="15" s="1"/>
  <c r="AF32" i="15" s="1"/>
  <c r="AJ32" i="15" s="1"/>
  <c r="AN32" i="15" s="1"/>
  <c r="AR32" i="15" s="1"/>
  <c r="AV32" i="15" s="1"/>
  <c r="AZ32" i="15" s="1"/>
  <c r="BD32" i="15" s="1"/>
  <c r="BH32" i="15" s="1"/>
  <c r="G32" i="15" s="1"/>
  <c r="T31" i="15"/>
  <c r="T24" i="15"/>
  <c r="X24" i="15" s="1"/>
  <c r="AB24" i="15" s="1"/>
  <c r="AF24" i="15" s="1"/>
  <c r="AJ24" i="15" s="1"/>
  <c r="AN24" i="15" s="1"/>
  <c r="AR24" i="15" s="1"/>
  <c r="T23" i="15"/>
  <c r="X23" i="15" s="1"/>
  <c r="AB23" i="15" s="1"/>
  <c r="AF23" i="15" s="1"/>
  <c r="AJ23" i="15" s="1"/>
  <c r="T25" i="15"/>
  <c r="X25" i="15" s="1"/>
  <c r="AB25" i="15" s="1"/>
  <c r="J27" i="15"/>
  <c r="J24" i="4" s="1"/>
  <c r="S27" i="15"/>
  <c r="W27" i="15" s="1"/>
  <c r="AA27" i="15" s="1"/>
  <c r="AE27" i="15" s="1"/>
  <c r="AI27" i="15" s="1"/>
  <c r="AM27" i="15" s="1"/>
  <c r="AQ27" i="15" s="1"/>
  <c r="AU27" i="15" s="1"/>
  <c r="R27" i="15"/>
  <c r="T18" i="15"/>
  <c r="T11" i="15"/>
  <c r="J8" i="15"/>
  <c r="J23" i="4" s="1"/>
  <c r="S8" i="15"/>
  <c r="W8" i="15" s="1"/>
  <c r="AA8" i="15" s="1"/>
  <c r="AE8" i="15" s="1"/>
  <c r="AI8" i="15" s="1"/>
  <c r="AM8" i="15" s="1"/>
  <c r="R8" i="15"/>
  <c r="V8" i="15" s="1"/>
  <c r="Z8" i="15" s="1"/>
  <c r="AD8" i="15" s="1"/>
  <c r="AH8" i="15" s="1"/>
  <c r="AL8" i="15" s="1"/>
  <c r="AP8" i="15" s="1"/>
  <c r="AT8" i="15" s="1"/>
  <c r="Q8" i="15"/>
  <c r="U8" i="15" s="1"/>
  <c r="Y8" i="15" s="1"/>
  <c r="AC8" i="15" s="1"/>
  <c r="AG8" i="15" s="1"/>
  <c r="AK8" i="15" s="1"/>
  <c r="T6" i="15"/>
  <c r="X6" i="15" s="1"/>
  <c r="AB6" i="15" s="1"/>
  <c r="AF6" i="15" s="1"/>
  <c r="AJ6" i="15" s="1"/>
  <c r="AN6" i="15" s="1"/>
  <c r="AR6" i="15" s="1"/>
  <c r="AV6" i="15" s="1"/>
  <c r="AZ6" i="15" s="1"/>
  <c r="BD6" i="15" s="1"/>
  <c r="BH6" i="15" s="1"/>
  <c r="G6" i="15" s="1"/>
  <c r="T5" i="15"/>
  <c r="T4" i="15"/>
  <c r="X4" i="15" s="1"/>
  <c r="AB4" i="15" s="1"/>
  <c r="AF4" i="15" s="1"/>
  <c r="AJ4" i="15" s="1"/>
  <c r="AN4" i="15" s="1"/>
  <c r="AR4" i="15" s="1"/>
  <c r="AV4" i="15" s="1"/>
  <c r="AZ4" i="15" s="1"/>
  <c r="BD4" i="15" s="1"/>
  <c r="BH4" i="15" s="1"/>
  <c r="G4" i="15" s="1"/>
  <c r="C27" i="16"/>
  <c r="A30" i="4" s="1"/>
  <c r="A19" i="22" s="1"/>
  <c r="S32" i="16"/>
  <c r="W32" i="16" s="1"/>
  <c r="AA32" i="16" s="1"/>
  <c r="AE32" i="16" s="1"/>
  <c r="AI32" i="16" s="1"/>
  <c r="AM32" i="16" s="1"/>
  <c r="AQ32" i="16" s="1"/>
  <c r="AU32" i="16" s="1"/>
  <c r="AY32" i="16" s="1"/>
  <c r="BC32" i="16" s="1"/>
  <c r="BG32" i="16" s="1"/>
  <c r="F32" i="16" s="1"/>
  <c r="J31" i="4"/>
  <c r="R37" i="16"/>
  <c r="V37" i="16" s="1"/>
  <c r="Z37" i="16" s="1"/>
  <c r="AD37" i="16" s="1"/>
  <c r="AH37" i="16" s="1"/>
  <c r="AL37" i="16" s="1"/>
  <c r="AP37" i="16" s="1"/>
  <c r="AT37" i="16" s="1"/>
  <c r="AX37" i="16" s="1"/>
  <c r="P37" i="16"/>
  <c r="T37" i="16" s="1"/>
  <c r="X37" i="16" s="1"/>
  <c r="AB37" i="16" s="1"/>
  <c r="AF37" i="16" s="1"/>
  <c r="S34" i="16"/>
  <c r="W34" i="16" s="1"/>
  <c r="AA34" i="16" s="1"/>
  <c r="AE34" i="16" s="1"/>
  <c r="AI34" i="16" s="1"/>
  <c r="AM34" i="16" s="1"/>
  <c r="AQ34" i="16" s="1"/>
  <c r="AU34" i="16" s="1"/>
  <c r="AY34" i="16" s="1"/>
  <c r="BC34" i="16" s="1"/>
  <c r="BG34" i="16" s="1"/>
  <c r="F34" i="16" s="1"/>
  <c r="S33" i="16"/>
  <c r="W33" i="16" s="1"/>
  <c r="AA33" i="16" s="1"/>
  <c r="AE33" i="16" s="1"/>
  <c r="AI33" i="16" s="1"/>
  <c r="AM33" i="16" s="1"/>
  <c r="AQ33" i="16" s="1"/>
  <c r="AU33" i="16" s="1"/>
  <c r="AY33" i="16" s="1"/>
  <c r="BC33" i="16" s="1"/>
  <c r="BG33" i="16" s="1"/>
  <c r="F33" i="16" s="1"/>
  <c r="S31" i="16"/>
  <c r="W31" i="16" s="1"/>
  <c r="AA31" i="16" s="1"/>
  <c r="AE31" i="16" s="1"/>
  <c r="AI31" i="16" s="1"/>
  <c r="AM31" i="16" s="1"/>
  <c r="AQ31" i="16" s="1"/>
  <c r="AU31" i="16" s="1"/>
  <c r="AY31" i="16" s="1"/>
  <c r="BC31" i="16" s="1"/>
  <c r="BG31" i="16" s="1"/>
  <c r="F31" i="16" s="1"/>
  <c r="S30" i="16"/>
  <c r="W30" i="16" s="1"/>
  <c r="AA30" i="16" s="1"/>
  <c r="AE30" i="16" s="1"/>
  <c r="AI30" i="16" s="1"/>
  <c r="AM30" i="16" s="1"/>
  <c r="AQ30" i="16" s="1"/>
  <c r="AU30" i="16" s="1"/>
  <c r="AY30" i="16" s="1"/>
  <c r="R27" i="16"/>
  <c r="V27" i="16" s="1"/>
  <c r="Z27" i="16" s="1"/>
  <c r="AD27" i="16" s="1"/>
  <c r="AH27" i="16" s="1"/>
  <c r="AL27" i="16" s="1"/>
  <c r="AP27" i="16" s="1"/>
  <c r="AT27" i="16" s="1"/>
  <c r="AX27" i="16" s="1"/>
  <c r="BB27" i="16" s="1"/>
  <c r="BF27" i="16" s="1"/>
  <c r="Q27" i="16"/>
  <c r="U27" i="16" s="1"/>
  <c r="Y27" i="16" s="1"/>
  <c r="AC27" i="16" s="1"/>
  <c r="AG27" i="16" s="1"/>
  <c r="S25" i="16"/>
  <c r="W25" i="16" s="1"/>
  <c r="AA25" i="16" s="1"/>
  <c r="AE25" i="16" s="1"/>
  <c r="AI25" i="16" s="1"/>
  <c r="AM25" i="16" s="1"/>
  <c r="AQ25" i="16" s="1"/>
  <c r="AU25" i="16" s="1"/>
  <c r="AY25" i="16" s="1"/>
  <c r="BC25" i="16" s="1"/>
  <c r="BG25" i="16" s="1"/>
  <c r="F25" i="16" s="1"/>
  <c r="S24" i="16"/>
  <c r="S21" i="16"/>
  <c r="S20" i="16"/>
  <c r="W20" i="16" s="1"/>
  <c r="S19" i="16"/>
  <c r="D16" i="16"/>
  <c r="J29" i="4"/>
  <c r="Q16" i="16"/>
  <c r="S13" i="16"/>
  <c r="S12" i="16"/>
  <c r="W12" i="16" s="1"/>
  <c r="AA12" i="16" s="1"/>
  <c r="AE12" i="16" s="1"/>
  <c r="AI12" i="16" s="1"/>
  <c r="AM12" i="16" s="1"/>
  <c r="AQ12" i="16" s="1"/>
  <c r="AU12" i="16" s="1"/>
  <c r="AY12" i="16" s="1"/>
  <c r="BC12" i="16" s="1"/>
  <c r="BG12" i="16" s="1"/>
  <c r="F12" i="16" s="1"/>
  <c r="S11" i="16"/>
  <c r="W11" i="16" s="1"/>
  <c r="AA11" i="16" s="1"/>
  <c r="AE11" i="16" s="1"/>
  <c r="AI11" i="16" s="1"/>
  <c r="AM11" i="16" s="1"/>
  <c r="AQ11" i="16" s="1"/>
  <c r="AU11" i="16" s="1"/>
  <c r="AY11" i="16" s="1"/>
  <c r="BC11" i="16" s="1"/>
  <c r="BG11" i="16" s="1"/>
  <c r="F11" i="16" s="1"/>
  <c r="S10" i="16"/>
  <c r="W10" i="16" s="1"/>
  <c r="AA10" i="16" s="1"/>
  <c r="AE10" i="16" s="1"/>
  <c r="AI10" i="16" s="1"/>
  <c r="AM10" i="16" s="1"/>
  <c r="AQ10" i="16" s="1"/>
  <c r="AU10" i="16" s="1"/>
  <c r="AY10" i="16" s="1"/>
  <c r="BC10" i="16" s="1"/>
  <c r="BG10" i="16" s="1"/>
  <c r="F10" i="16" s="1"/>
  <c r="S9" i="16"/>
  <c r="W9" i="16" s="1"/>
  <c r="AA9" i="16" s="1"/>
  <c r="S8" i="16"/>
  <c r="W8" i="16" s="1"/>
  <c r="AA8" i="16" s="1"/>
  <c r="AE8" i="16" s="1"/>
  <c r="AI8" i="16" s="1"/>
  <c r="AM8" i="16" s="1"/>
  <c r="AQ8" i="16" s="1"/>
  <c r="AU8" i="16" s="1"/>
  <c r="AY8" i="16" s="1"/>
  <c r="BC8" i="16" s="1"/>
  <c r="BG8" i="16" s="1"/>
  <c r="F8" i="16" s="1"/>
  <c r="S7" i="16"/>
  <c r="W7" i="16" s="1"/>
  <c r="AA7" i="16" s="1"/>
  <c r="AE7" i="16" s="1"/>
  <c r="AI7" i="16" s="1"/>
  <c r="AM7" i="16" s="1"/>
  <c r="AQ7" i="16" s="1"/>
  <c r="AU7" i="16" s="1"/>
  <c r="AY7" i="16" s="1"/>
  <c r="BC7" i="16" s="1"/>
  <c r="BG7" i="16" s="1"/>
  <c r="F7" i="16" s="1"/>
  <c r="S6" i="16"/>
  <c r="W6" i="16" s="1"/>
  <c r="AA6" i="16" s="1"/>
  <c r="AE6" i="16" s="1"/>
  <c r="AI6" i="16" s="1"/>
  <c r="AM6" i="16" s="1"/>
  <c r="AQ6" i="16" s="1"/>
  <c r="AU6" i="16" s="1"/>
  <c r="AY6" i="16" s="1"/>
  <c r="BC6" i="16" s="1"/>
  <c r="BG6" i="16" s="1"/>
  <c r="F6" i="16" s="1"/>
  <c r="S5" i="16"/>
  <c r="W5" i="16" s="1"/>
  <c r="AA5" i="16" s="1"/>
  <c r="AE5" i="16" s="1"/>
  <c r="AI5" i="16" s="1"/>
  <c r="AM5" i="16" s="1"/>
  <c r="AQ5" i="16" s="1"/>
  <c r="AU5" i="16" s="1"/>
  <c r="AY5" i="16" s="1"/>
  <c r="BC5" i="16" s="1"/>
  <c r="BG5" i="16" s="1"/>
  <c r="F5" i="16" s="1"/>
  <c r="J33" i="4"/>
  <c r="A33" i="4"/>
  <c r="A17" i="22" s="1"/>
  <c r="S28" i="17"/>
  <c r="W28" i="17" s="1"/>
  <c r="AA28" i="17" s="1"/>
  <c r="AE28" i="17" s="1"/>
  <c r="AI28" i="17" s="1"/>
  <c r="AM28" i="17" s="1"/>
  <c r="AQ28" i="17" s="1"/>
  <c r="AU28" i="17" s="1"/>
  <c r="AY28" i="17" s="1"/>
  <c r="BC28" i="17" s="1"/>
  <c r="BG28" i="17" s="1"/>
  <c r="F33" i="4" s="1"/>
  <c r="Q28" i="17"/>
  <c r="U28" i="17" s="1"/>
  <c r="Y28" i="17" s="1"/>
  <c r="AF24" i="17"/>
  <c r="AJ24" i="17" s="1"/>
  <c r="AN24" i="17" s="1"/>
  <c r="AR24" i="17" s="1"/>
  <c r="AV24" i="17" s="1"/>
  <c r="AZ24" i="17" s="1"/>
  <c r="BD24" i="17" s="1"/>
  <c r="BH24" i="17" s="1"/>
  <c r="G24" i="17" s="1"/>
  <c r="AF23" i="17"/>
  <c r="AJ23" i="17" s="1"/>
  <c r="AN23" i="17" s="1"/>
  <c r="AR23" i="17" s="1"/>
  <c r="AV23" i="17" s="1"/>
  <c r="AZ23" i="17" s="1"/>
  <c r="BD23" i="17" s="1"/>
  <c r="BH23" i="17" s="1"/>
  <c r="G23" i="17" s="1"/>
  <c r="AF22" i="17"/>
  <c r="AJ22" i="17" s="1"/>
  <c r="AN22" i="17" s="1"/>
  <c r="AR22" i="17" s="1"/>
  <c r="AV22" i="17" s="1"/>
  <c r="AZ22" i="17" s="1"/>
  <c r="BD22" i="17" s="1"/>
  <c r="BH22" i="17" s="1"/>
  <c r="G22" i="17" s="1"/>
  <c r="AF21" i="17"/>
  <c r="AJ21" i="17" s="1"/>
  <c r="AN21" i="17" s="1"/>
  <c r="AR21" i="17" s="1"/>
  <c r="AV21" i="17" s="1"/>
  <c r="AZ21" i="17" s="1"/>
  <c r="BD21" i="17" s="1"/>
  <c r="BH21" i="17" s="1"/>
  <c r="G21" i="17" s="1"/>
  <c r="AF20" i="17"/>
  <c r="AJ20" i="17" s="1"/>
  <c r="AN20" i="17" s="1"/>
  <c r="AR20" i="17" s="1"/>
  <c r="AV20" i="17" s="1"/>
  <c r="AZ20" i="17" s="1"/>
  <c r="BD20" i="17" s="1"/>
  <c r="BH20" i="17" s="1"/>
  <c r="G20" i="17" s="1"/>
  <c r="AF17" i="17"/>
  <c r="AJ17" i="17" s="1"/>
  <c r="AN17" i="17" s="1"/>
  <c r="AR17" i="17" s="1"/>
  <c r="AV17" i="17" s="1"/>
  <c r="AZ17" i="17" s="1"/>
  <c r="BD17" i="17" s="1"/>
  <c r="BH17" i="17" s="1"/>
  <c r="G17" i="17" s="1"/>
  <c r="AF16" i="17"/>
  <c r="AJ16" i="17" s="1"/>
  <c r="AN16" i="17" s="1"/>
  <c r="AR16" i="17" s="1"/>
  <c r="AV16" i="17" s="1"/>
  <c r="AZ16" i="17" s="1"/>
  <c r="BD16" i="17" s="1"/>
  <c r="BH16" i="17" s="1"/>
  <c r="G16" i="17" s="1"/>
  <c r="J32" i="4"/>
  <c r="C13" i="17"/>
  <c r="A32" i="4" s="1"/>
  <c r="S13" i="17"/>
  <c r="W13" i="17" s="1"/>
  <c r="AA13" i="17" s="1"/>
  <c r="AB11" i="17"/>
  <c r="AF11" i="17" s="1"/>
  <c r="AJ11" i="17" s="1"/>
  <c r="AN11" i="17" s="1"/>
  <c r="AR11" i="17" s="1"/>
  <c r="AV11" i="17" s="1"/>
  <c r="AZ11" i="17" s="1"/>
  <c r="BD11" i="17" s="1"/>
  <c r="AB9" i="17"/>
  <c r="AF9" i="17" s="1"/>
  <c r="AJ9" i="17" s="1"/>
  <c r="AN9" i="17" s="1"/>
  <c r="AR9" i="17" s="1"/>
  <c r="AV9" i="17" s="1"/>
  <c r="AZ9" i="17" s="1"/>
  <c r="BD9" i="17" s="1"/>
  <c r="AB8" i="17"/>
  <c r="AF8" i="17" s="1"/>
  <c r="AJ8" i="17" s="1"/>
  <c r="AN8" i="17" s="1"/>
  <c r="AR8" i="17" s="1"/>
  <c r="AV8" i="17" s="1"/>
  <c r="AZ8" i="17" s="1"/>
  <c r="BD8" i="17" s="1"/>
  <c r="AB7" i="17"/>
  <c r="AF7" i="17" s="1"/>
  <c r="AJ7" i="17" s="1"/>
  <c r="AN7" i="17" s="1"/>
  <c r="AR7" i="17" s="1"/>
  <c r="AV7" i="17" s="1"/>
  <c r="AZ7" i="17" s="1"/>
  <c r="BD7" i="17" s="1"/>
  <c r="AB6" i="17"/>
  <c r="AF6" i="17" s="1"/>
  <c r="AJ6" i="17" s="1"/>
  <c r="AN6" i="17" s="1"/>
  <c r="AR6" i="17" s="1"/>
  <c r="AV6" i="17" s="1"/>
  <c r="AZ6" i="17" s="1"/>
  <c r="BD6" i="17" s="1"/>
  <c r="J18" i="18"/>
  <c r="J35" i="4" s="1"/>
  <c r="C18" i="18"/>
  <c r="A35" i="4" s="1"/>
  <c r="S18" i="18"/>
  <c r="W18" i="18" s="1"/>
  <c r="AA18" i="18" s="1"/>
  <c r="AE18" i="18" s="1"/>
  <c r="AI18" i="18" s="1"/>
  <c r="AM18" i="18" s="1"/>
  <c r="AQ18" i="18" s="1"/>
  <c r="AU18" i="18" s="1"/>
  <c r="R18" i="18"/>
  <c r="V18" i="18" s="1"/>
  <c r="Z18" i="18" s="1"/>
  <c r="AD18" i="18" s="1"/>
  <c r="AH18" i="18" s="1"/>
  <c r="AL18" i="18" s="1"/>
  <c r="AP18" i="18" s="1"/>
  <c r="AT18" i="18" s="1"/>
  <c r="AX18" i="18" s="1"/>
  <c r="BB18" i="18" s="1"/>
  <c r="BF18" i="18" s="1"/>
  <c r="E35" i="4" s="1"/>
  <c r="Q18" i="18"/>
  <c r="U18" i="18" s="1"/>
  <c r="Y18" i="18" s="1"/>
  <c r="AC18" i="18" s="1"/>
  <c r="AG18" i="18" s="1"/>
  <c r="AK18" i="18" s="1"/>
  <c r="AO18" i="18" s="1"/>
  <c r="AS18" i="18" s="1"/>
  <c r="T16" i="18"/>
  <c r="X16" i="18" s="1"/>
  <c r="AB16" i="18" s="1"/>
  <c r="AF16" i="18" s="1"/>
  <c r="T15" i="18"/>
  <c r="X15" i="18" s="1"/>
  <c r="T14" i="18"/>
  <c r="J34" i="4"/>
  <c r="A34" i="4"/>
  <c r="S11" i="18"/>
  <c r="W11" i="18" s="1"/>
  <c r="AA11" i="18" s="1"/>
  <c r="AE11" i="18" s="1"/>
  <c r="AI11" i="18" s="1"/>
  <c r="R11" i="18"/>
  <c r="V11" i="18" s="1"/>
  <c r="Q11" i="18"/>
  <c r="U11" i="18" s="1"/>
  <c r="T7" i="18"/>
  <c r="X7" i="18" s="1"/>
  <c r="AB7" i="18" s="1"/>
  <c r="AF7" i="18" s="1"/>
  <c r="AJ7" i="18" s="1"/>
  <c r="AN7" i="18" s="1"/>
  <c r="AR7" i="18" s="1"/>
  <c r="AV7" i="18" s="1"/>
  <c r="AZ7" i="18" s="1"/>
  <c r="BD7" i="18" s="1"/>
  <c r="BH7" i="18" s="1"/>
  <c r="G7" i="18" s="1"/>
  <c r="T6" i="18"/>
  <c r="X6" i="18" s="1"/>
  <c r="AB6" i="18" s="1"/>
  <c r="AF6" i="18" s="1"/>
  <c r="AJ6" i="18" s="1"/>
  <c r="AN6" i="18" s="1"/>
  <c r="AR6" i="18" s="1"/>
  <c r="AV6" i="18" s="1"/>
  <c r="AZ6" i="18" s="1"/>
  <c r="BD6" i="18" s="1"/>
  <c r="BH6" i="18" s="1"/>
  <c r="G6" i="18" s="1"/>
  <c r="T5" i="18"/>
  <c r="X5" i="18" s="1"/>
  <c r="AB5" i="18" s="1"/>
  <c r="AF5" i="18" s="1"/>
  <c r="AJ5" i="18" s="1"/>
  <c r="AN5" i="18" s="1"/>
  <c r="AR5" i="18" s="1"/>
  <c r="AV5" i="18" s="1"/>
  <c r="AZ5" i="18" s="1"/>
  <c r="BD5" i="18" s="1"/>
  <c r="BH5" i="18" s="1"/>
  <c r="G5" i="18" s="1"/>
  <c r="T4" i="18"/>
  <c r="B53" i="22"/>
  <c r="B45" i="4"/>
  <c r="B35" i="4"/>
  <c r="B5" i="22" s="1"/>
  <c r="J30" i="4"/>
  <c r="B30" i="4"/>
  <c r="B19" i="22" s="1"/>
  <c r="B23" i="4"/>
  <c r="A23" i="4"/>
  <c r="J10" i="4"/>
  <c r="B10" i="4"/>
  <c r="B36" i="4"/>
  <c r="B15" i="22" s="1"/>
  <c r="B34" i="4"/>
  <c r="B31" i="4"/>
  <c r="A31" i="4"/>
  <c r="B28" i="4"/>
  <c r="B9" i="4"/>
  <c r="B12" i="22" s="1"/>
  <c r="B7" i="4"/>
  <c r="B27" i="22" s="1"/>
  <c r="B39" i="4"/>
  <c r="B27" i="4"/>
  <c r="B34" i="22" s="1"/>
  <c r="B25" i="4"/>
  <c r="B22" i="4"/>
  <c r="B38" i="4"/>
  <c r="B4" i="22" s="1"/>
  <c r="B26" i="4"/>
  <c r="B18" i="4"/>
  <c r="A18" i="4"/>
  <c r="B13" i="4"/>
  <c r="A13" i="4"/>
  <c r="B6" i="4"/>
  <c r="B8" i="22" s="1"/>
  <c r="B37" i="4"/>
  <c r="B20" i="4"/>
  <c r="B29" i="4"/>
  <c r="A29" i="4"/>
  <c r="B8" i="4"/>
  <c r="O17" i="21"/>
  <c r="S17" i="21"/>
  <c r="W17" i="21"/>
  <c r="AA17" i="21"/>
  <c r="AE17" i="21"/>
  <c r="AI17" i="21"/>
  <c r="AM17" i="21"/>
  <c r="AQ17" i="21"/>
  <c r="AU17" i="21"/>
  <c r="AY17" i="21"/>
  <c r="BC17" i="21"/>
  <c r="M17" i="21"/>
  <c r="Q17" i="21"/>
  <c r="U17" i="21"/>
  <c r="Y17" i="21"/>
  <c r="AC17" i="21"/>
  <c r="AG17" i="21"/>
  <c r="AK17" i="21"/>
  <c r="AO17" i="21"/>
  <c r="AS17" i="21"/>
  <c r="AW17" i="21"/>
  <c r="BA17" i="21"/>
  <c r="J54" i="4"/>
  <c r="N17" i="21"/>
  <c r="R17" i="21"/>
  <c r="V17" i="21"/>
  <c r="Z17" i="21"/>
  <c r="AD17" i="21"/>
  <c r="AH17" i="21"/>
  <c r="AL17" i="21"/>
  <c r="AP17" i="21"/>
  <c r="AT17" i="21"/>
  <c r="AX17" i="21"/>
  <c r="BB17" i="21"/>
  <c r="C8" i="19"/>
  <c r="A36" i="4" s="1"/>
  <c r="C13" i="21"/>
  <c r="A39" i="4" s="1"/>
  <c r="C30" i="21"/>
  <c r="A40" i="4" s="1"/>
  <c r="A38" i="4"/>
  <c r="A37" i="4"/>
  <c r="F16" i="21"/>
  <c r="F18" i="21" s="1"/>
  <c r="I54" i="4" s="1"/>
  <c r="T16" i="21"/>
  <c r="X16" i="21" s="1"/>
  <c r="J24" i="19"/>
  <c r="J37" i="4" s="1"/>
  <c r="S16" i="20"/>
  <c r="W16" i="20" s="1"/>
  <c r="J8" i="19"/>
  <c r="J36" i="4" s="1"/>
  <c r="T4" i="19"/>
  <c r="X4" i="19" s="1"/>
  <c r="AB4" i="19" s="1"/>
  <c r="AF4" i="19" s="1"/>
  <c r="AJ4" i="19" s="1"/>
  <c r="AN4" i="19" s="1"/>
  <c r="AR4" i="19" s="1"/>
  <c r="AV4" i="19" s="1"/>
  <c r="AZ4" i="19" s="1"/>
  <c r="BD4" i="19" s="1"/>
  <c r="BH4" i="19" s="1"/>
  <c r="G4" i="19" s="1"/>
  <c r="T5" i="19"/>
  <c r="X5" i="19" s="1"/>
  <c r="T6" i="19"/>
  <c r="X6" i="19" s="1"/>
  <c r="AB6" i="19" s="1"/>
  <c r="AF6" i="19" s="1"/>
  <c r="AJ6" i="19" s="1"/>
  <c r="J30" i="21"/>
  <c r="J40" i="4" s="1"/>
  <c r="T4" i="21"/>
  <c r="T5" i="21"/>
  <c r="X5" i="21" s="1"/>
  <c r="AB5" i="21" s="1"/>
  <c r="AF5" i="21" s="1"/>
  <c r="AJ5" i="21" s="1"/>
  <c r="AN5" i="21" s="1"/>
  <c r="AR5" i="21" s="1"/>
  <c r="AV5" i="21" s="1"/>
  <c r="AZ5" i="21" s="1"/>
  <c r="BD5" i="21" s="1"/>
  <c r="BH5" i="21" s="1"/>
  <c r="G5" i="21" s="1"/>
  <c r="T7" i="21"/>
  <c r="X7" i="21" s="1"/>
  <c r="AB7" i="21" s="1"/>
  <c r="AF7" i="21" s="1"/>
  <c r="AJ7" i="21" s="1"/>
  <c r="AN7" i="21" s="1"/>
  <c r="AR7" i="21" s="1"/>
  <c r="AV7" i="21" s="1"/>
  <c r="AZ7" i="21" s="1"/>
  <c r="BD7" i="21" s="1"/>
  <c r="BH7" i="21" s="1"/>
  <c r="G7" i="21" s="1"/>
  <c r="T9" i="21"/>
  <c r="X9" i="21" s="1"/>
  <c r="AB9" i="21" s="1"/>
  <c r="AF9" i="21" s="1"/>
  <c r="AJ9" i="21" s="1"/>
  <c r="AN9" i="21" s="1"/>
  <c r="AR9" i="21" s="1"/>
  <c r="AV9" i="21" s="1"/>
  <c r="AZ9" i="21" s="1"/>
  <c r="BD9" i="21" s="1"/>
  <c r="BH9" i="21" s="1"/>
  <c r="G9" i="21" s="1"/>
  <c r="T10" i="21"/>
  <c r="X10" i="21" s="1"/>
  <c r="AB10" i="21" s="1"/>
  <c r="AF10" i="21" s="1"/>
  <c r="AJ10" i="21" s="1"/>
  <c r="AN10" i="21" s="1"/>
  <c r="AR10" i="21" s="1"/>
  <c r="AV10" i="21" s="1"/>
  <c r="AZ10" i="21" s="1"/>
  <c r="BD10" i="21" s="1"/>
  <c r="BH10" i="21" s="1"/>
  <c r="G10" i="21" s="1"/>
  <c r="T11" i="21"/>
  <c r="X11" i="21" s="1"/>
  <c r="AB11" i="21" s="1"/>
  <c r="AF11" i="21" s="1"/>
  <c r="AJ11" i="21" s="1"/>
  <c r="AN11" i="21" s="1"/>
  <c r="AR11" i="21" s="1"/>
  <c r="AV11" i="21" s="1"/>
  <c r="AZ11" i="21" s="1"/>
  <c r="J38" i="4"/>
  <c r="J13" i="21"/>
  <c r="J39" i="4" s="1"/>
  <c r="T22" i="21"/>
  <c r="X22" i="21" s="1"/>
  <c r="AB22" i="21" s="1"/>
  <c r="AF22" i="21" s="1"/>
  <c r="AJ22" i="21" s="1"/>
  <c r="AN22" i="21" s="1"/>
  <c r="AR22" i="21" s="1"/>
  <c r="AV22" i="21" s="1"/>
  <c r="AZ22" i="21" s="1"/>
  <c r="BD22" i="21" s="1"/>
  <c r="BH22" i="21" s="1"/>
  <c r="G22" i="21" s="1"/>
  <c r="T23" i="21"/>
  <c r="X23" i="21" s="1"/>
  <c r="AB23" i="21" s="1"/>
  <c r="AF23" i="21" s="1"/>
  <c r="AJ23" i="21" s="1"/>
  <c r="AN23" i="21" s="1"/>
  <c r="AR23" i="21" s="1"/>
  <c r="AV23" i="21" s="1"/>
  <c r="AZ23" i="21" s="1"/>
  <c r="BD23" i="21" s="1"/>
  <c r="BH23" i="21" s="1"/>
  <c r="G23" i="21" s="1"/>
  <c r="T24" i="21"/>
  <c r="X24" i="21" s="1"/>
  <c r="AB24" i="21" s="1"/>
  <c r="AF24" i="21" s="1"/>
  <c r="AJ24" i="21" s="1"/>
  <c r="AN24" i="21" s="1"/>
  <c r="AR24" i="21" s="1"/>
  <c r="AV24" i="21" s="1"/>
  <c r="AZ24" i="21" s="1"/>
  <c r="BD24" i="21" s="1"/>
  <c r="BH24" i="21" s="1"/>
  <c r="G24" i="21" s="1"/>
  <c r="T25" i="21"/>
  <c r="X25" i="21" s="1"/>
  <c r="AB25" i="21" s="1"/>
  <c r="AF25" i="21" s="1"/>
  <c r="AJ25" i="21" s="1"/>
  <c r="AN25" i="21" s="1"/>
  <c r="AR25" i="21" s="1"/>
  <c r="AV25" i="21" s="1"/>
  <c r="AZ25" i="21" s="1"/>
  <c r="BD25" i="21" s="1"/>
  <c r="BH25" i="21" s="1"/>
  <c r="G25" i="21" s="1"/>
  <c r="T26" i="21"/>
  <c r="X26" i="21" s="1"/>
  <c r="AB26" i="21" s="1"/>
  <c r="AF26" i="21" s="1"/>
  <c r="AJ26" i="21" s="1"/>
  <c r="AN26" i="21" s="1"/>
  <c r="AR26" i="21" s="1"/>
  <c r="AV26" i="21" s="1"/>
  <c r="AZ26" i="21" s="1"/>
  <c r="BD26" i="21" s="1"/>
  <c r="BH26" i="21" s="1"/>
  <c r="G26" i="21" s="1"/>
  <c r="T27" i="21"/>
  <c r="X27" i="21" s="1"/>
  <c r="AB27" i="21" s="1"/>
  <c r="AF27" i="21" s="1"/>
  <c r="AJ27" i="21" s="1"/>
  <c r="AN27" i="21" s="1"/>
  <c r="AR27" i="21" s="1"/>
  <c r="AV27" i="21" s="1"/>
  <c r="AZ27" i="21" s="1"/>
  <c r="BD27" i="21" s="1"/>
  <c r="BH27" i="21" s="1"/>
  <c r="G27" i="21" s="1"/>
  <c r="T11" i="19"/>
  <c r="X11" i="19" s="1"/>
  <c r="AB11" i="19" s="1"/>
  <c r="AF11" i="19" s="1"/>
  <c r="AJ11" i="19" s="1"/>
  <c r="AN11" i="19" s="1"/>
  <c r="AR11" i="19" s="1"/>
  <c r="AV11" i="19" s="1"/>
  <c r="AZ11" i="19" s="1"/>
  <c r="BD11" i="19" s="1"/>
  <c r="BH11" i="19" s="1"/>
  <c r="G11" i="19" s="1"/>
  <c r="T14" i="19"/>
  <c r="X14" i="19" s="1"/>
  <c r="AB14" i="19" s="1"/>
  <c r="AF14" i="19" s="1"/>
  <c r="AJ14" i="19" s="1"/>
  <c r="AN14" i="19" s="1"/>
  <c r="AR14" i="19" s="1"/>
  <c r="AV14" i="19" s="1"/>
  <c r="AZ14" i="19" s="1"/>
  <c r="BD14" i="19" s="1"/>
  <c r="T15" i="19"/>
  <c r="X15" i="19" s="1"/>
  <c r="AB15" i="19" s="1"/>
  <c r="AF15" i="19" s="1"/>
  <c r="AJ15" i="19" s="1"/>
  <c r="AN15" i="19" s="1"/>
  <c r="AR15" i="19" s="1"/>
  <c r="AV15" i="19" s="1"/>
  <c r="AZ15" i="19" s="1"/>
  <c r="BD15" i="19" s="1"/>
  <c r="BH15" i="19" s="1"/>
  <c r="G15" i="19" s="1"/>
  <c r="T19" i="19"/>
  <c r="X19" i="19" s="1"/>
  <c r="AB19" i="19" s="1"/>
  <c r="AF19" i="19" s="1"/>
  <c r="AJ19" i="19" s="1"/>
  <c r="AN19" i="19" s="1"/>
  <c r="AR19" i="19" s="1"/>
  <c r="AV19" i="19" s="1"/>
  <c r="AZ19" i="19" s="1"/>
  <c r="BD19" i="19" s="1"/>
  <c r="BH19" i="19" s="1"/>
  <c r="R16" i="20"/>
  <c r="Q16" i="20"/>
  <c r="T4" i="20"/>
  <c r="T5" i="20"/>
  <c r="T6" i="20"/>
  <c r="X6" i="20" s="1"/>
  <c r="T7" i="20"/>
  <c r="X7" i="20" s="1"/>
  <c r="AB7" i="20" s="1"/>
  <c r="AF7" i="20" s="1"/>
  <c r="AJ7" i="20" s="1"/>
  <c r="T10" i="20"/>
  <c r="X10" i="20" s="1"/>
  <c r="AB10" i="20" s="1"/>
  <c r="E8" i="19"/>
  <c r="E18" i="21"/>
  <c r="C18" i="21"/>
  <c r="E30" i="21"/>
  <c r="N39" i="4" l="1"/>
  <c r="X5" i="5"/>
  <c r="X16" i="5" s="1"/>
  <c r="T16" i="5"/>
  <c r="AN8" i="5"/>
  <c r="X5" i="2"/>
  <c r="AB4" i="2"/>
  <c r="AB5" i="2" s="1"/>
  <c r="G19" i="19"/>
  <c r="G22" i="2"/>
  <c r="A39" i="22"/>
  <c r="A25" i="22"/>
  <c r="X8" i="2"/>
  <c r="X9" i="2" s="1"/>
  <c r="X5" i="20"/>
  <c r="AB5" i="20" s="1"/>
  <c r="AF5" i="20" s="1"/>
  <c r="AJ5" i="20" s="1"/>
  <c r="AN5" i="20" s="1"/>
  <c r="AR5" i="20" s="1"/>
  <c r="AV5" i="20" s="1"/>
  <c r="AZ5" i="20" s="1"/>
  <c r="BD5" i="20" s="1"/>
  <c r="BH5" i="20" s="1"/>
  <c r="G5" i="20" s="1"/>
  <c r="T15" i="20"/>
  <c r="AB6" i="20"/>
  <c r="AF6" i="20" s="1"/>
  <c r="AJ6" i="20" s="1"/>
  <c r="AN6" i="20" s="1"/>
  <c r="AR6" i="20" s="1"/>
  <c r="AV6" i="20" s="1"/>
  <c r="AZ6" i="20" s="1"/>
  <c r="BD6" i="20" s="1"/>
  <c r="BH6" i="20" s="1"/>
  <c r="G6" i="20" s="1"/>
  <c r="AF10" i="20"/>
  <c r="AJ10" i="20" s="1"/>
  <c r="AN10" i="20" s="1"/>
  <c r="AR10" i="20" s="1"/>
  <c r="AV10" i="20" s="1"/>
  <c r="AZ10" i="20" s="1"/>
  <c r="BD10" i="20" s="1"/>
  <c r="BH10" i="20" s="1"/>
  <c r="G10" i="20" s="1"/>
  <c r="AN7" i="20"/>
  <c r="T19" i="15"/>
  <c r="A15" i="22"/>
  <c r="A24" i="22"/>
  <c r="BH8" i="17"/>
  <c r="G8" i="17" s="1"/>
  <c r="BH9" i="17"/>
  <c r="G9" i="17" s="1"/>
  <c r="BH11" i="17"/>
  <c r="G11" i="17" s="1"/>
  <c r="BH7" i="17"/>
  <c r="G7" i="17" s="1"/>
  <c r="BH6" i="17"/>
  <c r="G6" i="17" s="1"/>
  <c r="A36" i="22"/>
  <c r="B39" i="22"/>
  <c r="A5" i="22"/>
  <c r="B35" i="22"/>
  <c r="B11" i="22"/>
  <c r="A35" i="22"/>
  <c r="A11" i="22"/>
  <c r="A6" i="22"/>
  <c r="B28" i="22"/>
  <c r="A9" i="22"/>
  <c r="A4" i="22"/>
  <c r="A32" i="22"/>
  <c r="A3" i="22"/>
  <c r="S69" i="14"/>
  <c r="Z70" i="14"/>
  <c r="AD70" i="14" s="1"/>
  <c r="AH70" i="14" s="1"/>
  <c r="AL70" i="14" s="1"/>
  <c r="AP70" i="14" s="1"/>
  <c r="AT70" i="14" s="1"/>
  <c r="AX70" i="14" s="1"/>
  <c r="BB70" i="14" s="1"/>
  <c r="BF70" i="14" s="1"/>
  <c r="F22" i="4" s="1"/>
  <c r="B40" i="22"/>
  <c r="A26" i="22"/>
  <c r="A40" i="22"/>
  <c r="B26" i="22"/>
  <c r="A18" i="22"/>
  <c r="A38" i="22"/>
  <c r="B22" i="22"/>
  <c r="A10" i="22"/>
  <c r="AJ56" i="15"/>
  <c r="AA67" i="14"/>
  <c r="B29" i="22"/>
  <c r="A12" i="22"/>
  <c r="B13" i="22"/>
  <c r="B33" i="22"/>
  <c r="B32" i="22"/>
  <c r="B6" i="22"/>
  <c r="B18" i="22"/>
  <c r="A29" i="22"/>
  <c r="A16" i="22"/>
  <c r="A27" i="22"/>
  <c r="B36" i="22"/>
  <c r="B30" i="22"/>
  <c r="B9" i="22"/>
  <c r="A20" i="22"/>
  <c r="A33" i="22"/>
  <c r="B20" i="22"/>
  <c r="B38" i="22"/>
  <c r="B10" i="22"/>
  <c r="A13" i="22"/>
  <c r="A22" i="22"/>
  <c r="A37" i="22"/>
  <c r="B25" i="22"/>
  <c r="B21" i="22"/>
  <c r="A28" i="22"/>
  <c r="B24" i="22"/>
  <c r="B16" i="22"/>
  <c r="B3" i="22"/>
  <c r="A21" i="22"/>
  <c r="A30" i="22"/>
  <c r="B48" i="22"/>
  <c r="C53" i="22"/>
  <c r="I52" i="4"/>
  <c r="P19" i="15"/>
  <c r="I51" i="4"/>
  <c r="C51" i="22" s="1"/>
  <c r="P16" i="15"/>
  <c r="I46" i="4"/>
  <c r="C47" i="22" s="1"/>
  <c r="T6" i="7"/>
  <c r="R6" i="10"/>
  <c r="AN6" i="19"/>
  <c r="AR6" i="19" s="1"/>
  <c r="AV6" i="19" s="1"/>
  <c r="AZ6" i="19" s="1"/>
  <c r="BD6" i="19" s="1"/>
  <c r="BH6" i="19" s="1"/>
  <c r="G6" i="19" s="1"/>
  <c r="Z6" i="7"/>
  <c r="AD6" i="7" s="1"/>
  <c r="AH6" i="7" s="1"/>
  <c r="AL6" i="7" s="1"/>
  <c r="AP6" i="7" s="1"/>
  <c r="AT6" i="7" s="1"/>
  <c r="AX6" i="7" s="1"/>
  <c r="BB6" i="7" s="1"/>
  <c r="BF6" i="7" s="1"/>
  <c r="E46" i="4" s="1"/>
  <c r="AE9" i="16"/>
  <c r="AI9" i="16" s="1"/>
  <c r="AM9" i="16" s="1"/>
  <c r="AQ9" i="16" s="1"/>
  <c r="AU9" i="16" s="1"/>
  <c r="AY9" i="16" s="1"/>
  <c r="BC9" i="16" s="1"/>
  <c r="BG9" i="16" s="1"/>
  <c r="F9" i="16" s="1"/>
  <c r="BM6" i="10"/>
  <c r="BR6" i="10" s="1"/>
  <c r="F47" i="4" s="1"/>
  <c r="C49" i="22"/>
  <c r="AH6" i="11"/>
  <c r="AM6" i="11" s="1"/>
  <c r="T7" i="6"/>
  <c r="W13" i="16"/>
  <c r="AA13" i="16" s="1"/>
  <c r="AE13" i="16" s="1"/>
  <c r="AI13" i="16" s="1"/>
  <c r="AM13" i="16" s="1"/>
  <c r="AQ13" i="16" s="1"/>
  <c r="AU13" i="16" s="1"/>
  <c r="AY13" i="16" s="1"/>
  <c r="BC13" i="16" s="1"/>
  <c r="BG13" i="16" s="1"/>
  <c r="F13" i="16" s="1"/>
  <c r="AM14" i="16"/>
  <c r="AQ14" i="16" s="1"/>
  <c r="AU14" i="16" s="1"/>
  <c r="AY14" i="16" s="1"/>
  <c r="BC14" i="16" s="1"/>
  <c r="BG14" i="16" s="1"/>
  <c r="F14" i="16" s="1"/>
  <c r="AB4" i="5"/>
  <c r="AB5" i="5"/>
  <c r="AF5" i="5" s="1"/>
  <c r="AJ5" i="5" s="1"/>
  <c r="AN5" i="5" s="1"/>
  <c r="AR5" i="5" s="1"/>
  <c r="AV5" i="5" s="1"/>
  <c r="AZ5" i="5" s="1"/>
  <c r="BD5" i="5" s="1"/>
  <c r="BH5" i="5" s="1"/>
  <c r="G5" i="5" s="1"/>
  <c r="I33" i="4"/>
  <c r="J44" i="4"/>
  <c r="J45" i="4"/>
  <c r="T12" i="21"/>
  <c r="X14" i="18"/>
  <c r="T17" i="18"/>
  <c r="X4" i="18"/>
  <c r="AB4" i="18" s="1"/>
  <c r="AF4" i="18" s="1"/>
  <c r="AJ4" i="18" s="1"/>
  <c r="AN4" i="18" s="1"/>
  <c r="AR4" i="18" s="1"/>
  <c r="S12" i="14"/>
  <c r="W61" i="14"/>
  <c r="W19" i="16"/>
  <c r="S26" i="16"/>
  <c r="X11" i="15"/>
  <c r="T12" i="15"/>
  <c r="X5" i="15"/>
  <c r="T7" i="15"/>
  <c r="AF25" i="15"/>
  <c r="AB33" i="15"/>
  <c r="AJ16" i="18"/>
  <c r="AI56" i="14"/>
  <c r="W5" i="14"/>
  <c r="W12" i="14" s="1"/>
  <c r="P9" i="11"/>
  <c r="AB5" i="17"/>
  <c r="AF5" i="17" s="1"/>
  <c r="AJ5" i="17" s="1"/>
  <c r="AN5" i="17" s="1"/>
  <c r="AR5" i="17" s="1"/>
  <c r="AV5" i="17" s="1"/>
  <c r="AZ5" i="17" s="1"/>
  <c r="BD5" i="17" s="1"/>
  <c r="X12" i="17"/>
  <c r="AB25" i="17"/>
  <c r="T17" i="11"/>
  <c r="P21" i="11"/>
  <c r="X4" i="20"/>
  <c r="D27" i="16"/>
  <c r="W6" i="10"/>
  <c r="AB6" i="10" s="1"/>
  <c r="AG6" i="10" s="1"/>
  <c r="AL6" i="10" s="1"/>
  <c r="AQ6" i="10" s="1"/>
  <c r="AV6" i="10" s="1"/>
  <c r="BA6" i="10" s="1"/>
  <c r="BF6" i="10" s="1"/>
  <c r="BK6" i="10" s="1"/>
  <c r="BP6" i="10" s="1"/>
  <c r="D47" i="4" s="1"/>
  <c r="I37" i="4"/>
  <c r="T38" i="15"/>
  <c r="S30" i="14"/>
  <c r="T4" i="12"/>
  <c r="T9" i="12" s="1"/>
  <c r="AM6" i="10"/>
  <c r="AR6" i="10" s="1"/>
  <c r="AW6" i="10" s="1"/>
  <c r="BB6" i="10" s="1"/>
  <c r="BG6" i="10" s="1"/>
  <c r="BL6" i="10" s="1"/>
  <c r="BQ6" i="10" s="1"/>
  <c r="E47" i="4" s="1"/>
  <c r="AA6" i="7"/>
  <c r="AE6" i="7" s="1"/>
  <c r="AI6" i="7" s="1"/>
  <c r="AM6" i="7" s="1"/>
  <c r="AQ6" i="7" s="1"/>
  <c r="AU6" i="7" s="1"/>
  <c r="AY6" i="7" s="1"/>
  <c r="BC6" i="7" s="1"/>
  <c r="BG6" i="7" s="1"/>
  <c r="F46" i="4" s="1"/>
  <c r="T20" i="5"/>
  <c r="S4" i="16"/>
  <c r="T50" i="15"/>
  <c r="T60" i="15" s="1"/>
  <c r="T64" i="15"/>
  <c r="S34" i="14"/>
  <c r="S47" i="14" s="1"/>
  <c r="S36" i="16"/>
  <c r="T30" i="15"/>
  <c r="D13" i="14"/>
  <c r="T4" i="13"/>
  <c r="T7" i="13" s="1"/>
  <c r="T13" i="12"/>
  <c r="Y6" i="7"/>
  <c r="AC6" i="7" s="1"/>
  <c r="AG6" i="7" s="1"/>
  <c r="AK6" i="7" s="1"/>
  <c r="AO6" i="7" s="1"/>
  <c r="AS6" i="7" s="1"/>
  <c r="AW6" i="7" s="1"/>
  <c r="BA6" i="7" s="1"/>
  <c r="BE6" i="7" s="1"/>
  <c r="D46" i="4" s="1"/>
  <c r="W24" i="16"/>
  <c r="X41" i="15"/>
  <c r="X31" i="15"/>
  <c r="X51" i="15"/>
  <c r="W53" i="14"/>
  <c r="W63" i="14"/>
  <c r="X5" i="12"/>
  <c r="AC5" i="11"/>
  <c r="X7" i="8"/>
  <c r="X5" i="7"/>
  <c r="X5" i="6"/>
  <c r="X21" i="5"/>
  <c r="T7" i="19"/>
  <c r="T23" i="19"/>
  <c r="Q27" i="15"/>
  <c r="U27" i="15" s="1"/>
  <c r="Y27" i="15" s="1"/>
  <c r="AC27" i="15" s="1"/>
  <c r="AG27" i="15" s="1"/>
  <c r="AK27" i="15" s="1"/>
  <c r="AO27" i="15" s="1"/>
  <c r="AS27" i="15" s="1"/>
  <c r="AW27" i="15" s="1"/>
  <c r="BA27" i="15" s="1"/>
  <c r="BE27" i="15" s="1"/>
  <c r="D24" i="4" s="1"/>
  <c r="F30" i="4"/>
  <c r="AA16" i="20"/>
  <c r="AE16" i="20" s="1"/>
  <c r="AI16" i="20" s="1"/>
  <c r="AM16" i="20" s="1"/>
  <c r="AQ16" i="20" s="1"/>
  <c r="AU16" i="20" s="1"/>
  <c r="AY16" i="20" s="1"/>
  <c r="BC16" i="20" s="1"/>
  <c r="BG16" i="20" s="1"/>
  <c r="F38" i="4" s="1"/>
  <c r="V16" i="20"/>
  <c r="Z16" i="20" s="1"/>
  <c r="AD16" i="20" s="1"/>
  <c r="AH16" i="20" s="1"/>
  <c r="AL16" i="20" s="1"/>
  <c r="AP16" i="20" s="1"/>
  <c r="AT16" i="20" s="1"/>
  <c r="AX16" i="20" s="1"/>
  <c r="BB16" i="20" s="1"/>
  <c r="BF16" i="20" s="1"/>
  <c r="E38" i="4" s="1"/>
  <c r="U16" i="20"/>
  <c r="Y16" i="20" s="1"/>
  <c r="AC16" i="20" s="1"/>
  <c r="AG16" i="20" s="1"/>
  <c r="AK16" i="20" s="1"/>
  <c r="AO16" i="20" s="1"/>
  <c r="AS16" i="20" s="1"/>
  <c r="AW16" i="20" s="1"/>
  <c r="BA16" i="20" s="1"/>
  <c r="BE16" i="20" s="1"/>
  <c r="D38" i="4" s="1"/>
  <c r="AC8" i="6"/>
  <c r="AG8" i="6" s="1"/>
  <c r="AK8" i="6" s="1"/>
  <c r="AO8" i="6" s="1"/>
  <c r="AS8" i="6" s="1"/>
  <c r="AW8" i="6" s="1"/>
  <c r="BA8" i="6" s="1"/>
  <c r="BE8" i="6" s="1"/>
  <c r="D10" i="4" s="1"/>
  <c r="E34" i="2"/>
  <c r="R35" i="15"/>
  <c r="V35" i="15" s="1"/>
  <c r="Z35" i="15" s="1"/>
  <c r="AD35" i="15" s="1"/>
  <c r="AH35" i="15" s="1"/>
  <c r="AL35" i="15" s="1"/>
  <c r="AP35" i="15" s="1"/>
  <c r="AT35" i="15" s="1"/>
  <c r="AX35" i="15" s="1"/>
  <c r="BB35" i="15" s="1"/>
  <c r="BF35" i="15" s="1"/>
  <c r="E25" i="4" s="1"/>
  <c r="Q17" i="5"/>
  <c r="U17" i="5" s="1"/>
  <c r="Y17" i="5" s="1"/>
  <c r="AC17" i="5" s="1"/>
  <c r="AG17" i="5" s="1"/>
  <c r="AK17" i="5" s="1"/>
  <c r="AO17" i="5" s="1"/>
  <c r="AS17" i="5" s="1"/>
  <c r="AW17" i="5" s="1"/>
  <c r="BA17" i="5" s="1"/>
  <c r="BE17" i="5" s="1"/>
  <c r="D8" i="4" s="1"/>
  <c r="K8" i="4" s="1"/>
  <c r="R8" i="19"/>
  <c r="V8" i="19" s="1"/>
  <c r="Z8" i="19" s="1"/>
  <c r="AD8" i="19" s="1"/>
  <c r="AH8" i="19" s="1"/>
  <c r="AL8" i="19" s="1"/>
  <c r="AP8" i="19" s="1"/>
  <c r="AT8" i="19" s="1"/>
  <c r="AX8" i="19" s="1"/>
  <c r="BB8" i="19" s="1"/>
  <c r="BF8" i="19" s="1"/>
  <c r="E36" i="4" s="1"/>
  <c r="Y11" i="18"/>
  <c r="AC11" i="18" s="1"/>
  <c r="AG11" i="18" s="1"/>
  <c r="AK11" i="18" s="1"/>
  <c r="AO11" i="18" s="1"/>
  <c r="AS11" i="18" s="1"/>
  <c r="AW11" i="18" s="1"/>
  <c r="BA11" i="18" s="1"/>
  <c r="AY18" i="18"/>
  <c r="BC18" i="18" s="1"/>
  <c r="BG18" i="18" s="1"/>
  <c r="F35" i="4" s="1"/>
  <c r="Z11" i="18"/>
  <c r="AD11" i="18" s="1"/>
  <c r="AH11" i="18" s="1"/>
  <c r="AL11" i="18" s="1"/>
  <c r="AP11" i="18" s="1"/>
  <c r="AT11" i="18" s="1"/>
  <c r="AX11" i="18" s="1"/>
  <c r="BB11" i="18" s="1"/>
  <c r="BF11" i="18" s="1"/>
  <c r="E34" i="4" s="1"/>
  <c r="AW18" i="18"/>
  <c r="BA18" i="18" s="1"/>
  <c r="BE18" i="18" s="1"/>
  <c r="D35" i="4" s="1"/>
  <c r="Q13" i="17"/>
  <c r="U13" i="17" s="1"/>
  <c r="Y13" i="17" s="1"/>
  <c r="AC13" i="17" s="1"/>
  <c r="AG13" i="17" s="1"/>
  <c r="AK13" i="17" s="1"/>
  <c r="AO13" i="17" s="1"/>
  <c r="AS13" i="17" s="1"/>
  <c r="AW13" i="17" s="1"/>
  <c r="BA13" i="17" s="1"/>
  <c r="BE13" i="17" s="1"/>
  <c r="D32" i="4" s="1"/>
  <c r="R13" i="17"/>
  <c r="V13" i="17" s="1"/>
  <c r="Z13" i="17" s="1"/>
  <c r="AD13" i="17" s="1"/>
  <c r="AH13" i="17" s="1"/>
  <c r="AL13" i="17" s="1"/>
  <c r="AP13" i="17" s="1"/>
  <c r="AT13" i="17" s="1"/>
  <c r="AX13" i="17" s="1"/>
  <c r="BB13" i="17" s="1"/>
  <c r="BF13" i="17" s="1"/>
  <c r="E32" i="4" s="1"/>
  <c r="R28" i="17"/>
  <c r="V28" i="17" s="1"/>
  <c r="Z28" i="17" s="1"/>
  <c r="AD28" i="17" s="1"/>
  <c r="AH28" i="17" s="1"/>
  <c r="AL28" i="17" s="1"/>
  <c r="AP28" i="17" s="1"/>
  <c r="AT28" i="17" s="1"/>
  <c r="AX28" i="17" s="1"/>
  <c r="BB28" i="17" s="1"/>
  <c r="BF28" i="17" s="1"/>
  <c r="E33" i="4" s="1"/>
  <c r="Q37" i="16"/>
  <c r="U37" i="16" s="1"/>
  <c r="Y37" i="16" s="1"/>
  <c r="AC37" i="16" s="1"/>
  <c r="AG37" i="16" s="1"/>
  <c r="AK37" i="16" s="1"/>
  <c r="AO37" i="16" s="1"/>
  <c r="AS37" i="16" s="1"/>
  <c r="AW37" i="16" s="1"/>
  <c r="BA37" i="16" s="1"/>
  <c r="BE37" i="16" s="1"/>
  <c r="E31" i="4" s="1"/>
  <c r="R16" i="16"/>
  <c r="V16" i="16" s="1"/>
  <c r="Z16" i="16" s="1"/>
  <c r="AD16" i="16" s="1"/>
  <c r="AH16" i="16" s="1"/>
  <c r="AL16" i="16" s="1"/>
  <c r="AP16" i="16" s="1"/>
  <c r="AT16" i="16" s="1"/>
  <c r="AX16" i="16" s="1"/>
  <c r="BB16" i="16" s="1"/>
  <c r="BF16" i="16" s="1"/>
  <c r="F29" i="4" s="1"/>
  <c r="AK27" i="16"/>
  <c r="AO27" i="16" s="1"/>
  <c r="AS27" i="16" s="1"/>
  <c r="AW27" i="16" s="1"/>
  <c r="BA27" i="16" s="1"/>
  <c r="BE27" i="16" s="1"/>
  <c r="R46" i="15"/>
  <c r="V46" i="15" s="1"/>
  <c r="Z46" i="15" s="1"/>
  <c r="AD46" i="15" s="1"/>
  <c r="AH46" i="15" s="1"/>
  <c r="AL46" i="15" s="1"/>
  <c r="AP46" i="15" s="1"/>
  <c r="AT46" i="15" s="1"/>
  <c r="AX46" i="15" s="1"/>
  <c r="BB46" i="15" s="1"/>
  <c r="BF46" i="15" s="1"/>
  <c r="E26" i="4" s="1"/>
  <c r="T22" i="15"/>
  <c r="T26" i="15" s="1"/>
  <c r="Q35" i="15"/>
  <c r="U35" i="15" s="1"/>
  <c r="Y35" i="15" s="1"/>
  <c r="AC35" i="15" s="1"/>
  <c r="AG35" i="15" s="1"/>
  <c r="AK35" i="15" s="1"/>
  <c r="AO35" i="15" s="1"/>
  <c r="AS35" i="15" s="1"/>
  <c r="AW35" i="15" s="1"/>
  <c r="BA35" i="15" s="1"/>
  <c r="BE35" i="15" s="1"/>
  <c r="D25" i="4" s="1"/>
  <c r="R8" i="13"/>
  <c r="V8" i="13" s="1"/>
  <c r="Z8" i="13" s="1"/>
  <c r="AD8" i="13" s="1"/>
  <c r="AH8" i="13" s="1"/>
  <c r="AL8" i="13" s="1"/>
  <c r="AP8" i="13" s="1"/>
  <c r="AT8" i="13" s="1"/>
  <c r="AX8" i="13" s="1"/>
  <c r="BB8" i="13" s="1"/>
  <c r="BF8" i="13" s="1"/>
  <c r="E17" i="4" s="1"/>
  <c r="R10" i="12"/>
  <c r="V10" i="12" s="1"/>
  <c r="Z10" i="12" s="1"/>
  <c r="AD10" i="12" s="1"/>
  <c r="AH10" i="12" s="1"/>
  <c r="AL10" i="12" s="1"/>
  <c r="AP10" i="12" s="1"/>
  <c r="AT10" i="12" s="1"/>
  <c r="AX10" i="12" s="1"/>
  <c r="BB10" i="12" s="1"/>
  <c r="BF10" i="12" s="1"/>
  <c r="E15" i="4" s="1"/>
  <c r="Y10" i="12"/>
  <c r="AC10" i="12" s="1"/>
  <c r="AG10" i="12" s="1"/>
  <c r="AK10" i="12" s="1"/>
  <c r="AO10" i="12" s="1"/>
  <c r="AS10" i="12" s="1"/>
  <c r="AW10" i="12" s="1"/>
  <c r="BA10" i="12" s="1"/>
  <c r="BE10" i="12" s="1"/>
  <c r="D15" i="4" s="1"/>
  <c r="S18" i="12"/>
  <c r="W18" i="12" s="1"/>
  <c r="AA18" i="12" s="1"/>
  <c r="AE18" i="12" s="1"/>
  <c r="AI18" i="12" s="1"/>
  <c r="AM18" i="12" s="1"/>
  <c r="AQ18" i="12" s="1"/>
  <c r="AU18" i="12" s="1"/>
  <c r="AY18" i="12" s="1"/>
  <c r="BC18" i="12" s="1"/>
  <c r="BG18" i="12" s="1"/>
  <c r="F16" i="4" s="1"/>
  <c r="R17" i="5"/>
  <c r="V17" i="5" s="1"/>
  <c r="Z17" i="5" s="1"/>
  <c r="AD17" i="5" s="1"/>
  <c r="AH17" i="5" s="1"/>
  <c r="AL17" i="5" s="1"/>
  <c r="AP17" i="5" s="1"/>
  <c r="AT17" i="5" s="1"/>
  <c r="AX17" i="5" s="1"/>
  <c r="BB17" i="5" s="1"/>
  <c r="BF17" i="5" s="1"/>
  <c r="E8" i="4" s="1"/>
  <c r="S17" i="5"/>
  <c r="W17" i="5" s="1"/>
  <c r="AA17" i="5" s="1"/>
  <c r="AE17" i="5" s="1"/>
  <c r="AI17" i="5" s="1"/>
  <c r="AM17" i="5" s="1"/>
  <c r="AQ17" i="5" s="1"/>
  <c r="AU17" i="5" s="1"/>
  <c r="AY17" i="5" s="1"/>
  <c r="BC17" i="5" s="1"/>
  <c r="BG17" i="5" s="1"/>
  <c r="F8" i="4" s="1"/>
  <c r="Q26" i="5"/>
  <c r="U26" i="5" s="1"/>
  <c r="Y26" i="5" s="1"/>
  <c r="AC26" i="5" s="1"/>
  <c r="AG26" i="5" s="1"/>
  <c r="AK26" i="5" s="1"/>
  <c r="AO26" i="5" s="1"/>
  <c r="AS26" i="5" s="1"/>
  <c r="AW26" i="5" s="1"/>
  <c r="BA26" i="5" s="1"/>
  <c r="BE26" i="5" s="1"/>
  <c r="D9" i="4" s="1"/>
  <c r="R26" i="5"/>
  <c r="V26" i="5" s="1"/>
  <c r="Z26" i="5" s="1"/>
  <c r="AD26" i="5" s="1"/>
  <c r="AH26" i="5" s="1"/>
  <c r="AL26" i="5" s="1"/>
  <c r="AP26" i="5" s="1"/>
  <c r="AT26" i="5" s="1"/>
  <c r="AX26" i="5" s="1"/>
  <c r="BB26" i="5" s="1"/>
  <c r="BF26" i="5" s="1"/>
  <c r="E9" i="4" s="1"/>
  <c r="S26" i="5"/>
  <c r="W26" i="5" s="1"/>
  <c r="AA26" i="5" s="1"/>
  <c r="AE26" i="5" s="1"/>
  <c r="AI26" i="5" s="1"/>
  <c r="AM26" i="5" s="1"/>
  <c r="AQ26" i="5" s="1"/>
  <c r="AU26" i="5" s="1"/>
  <c r="AY26" i="5" s="1"/>
  <c r="BC26" i="5" s="1"/>
  <c r="BG26" i="5" s="1"/>
  <c r="F9" i="4" s="1"/>
  <c r="BA71" i="15"/>
  <c r="BE71" i="15" s="1"/>
  <c r="D28" i="4" s="1"/>
  <c r="K28" i="4" s="1"/>
  <c r="D45" i="4"/>
  <c r="F45" i="4"/>
  <c r="S13" i="21"/>
  <c r="W13" i="21" s="1"/>
  <c r="AA13" i="21" s="1"/>
  <c r="AE13" i="21" s="1"/>
  <c r="AI13" i="21" s="1"/>
  <c r="AM13" i="21" s="1"/>
  <c r="AQ13" i="21" s="1"/>
  <c r="AU13" i="21" s="1"/>
  <c r="AY13" i="21" s="1"/>
  <c r="BC13" i="21" s="1"/>
  <c r="BG13" i="21" s="1"/>
  <c r="F39" i="4" s="1"/>
  <c r="P17" i="21"/>
  <c r="P18" i="21" s="1"/>
  <c r="Q18" i="21"/>
  <c r="U18" i="21" s="1"/>
  <c r="Y18" i="21" s="1"/>
  <c r="AC18" i="21" s="1"/>
  <c r="AG18" i="21" s="1"/>
  <c r="AK18" i="21" s="1"/>
  <c r="AO18" i="21" s="1"/>
  <c r="AS18" i="21" s="1"/>
  <c r="AW18" i="21" s="1"/>
  <c r="BA18" i="21" s="1"/>
  <c r="BE18" i="21" s="1"/>
  <c r="D54" i="4" s="1"/>
  <c r="AM10" i="12"/>
  <c r="AQ10" i="12" s="1"/>
  <c r="AU10" i="12" s="1"/>
  <c r="AY10" i="12" s="1"/>
  <c r="BC10" i="12" s="1"/>
  <c r="BG10" i="12" s="1"/>
  <c r="F15" i="4" s="1"/>
  <c r="AC48" i="14"/>
  <c r="AG48" i="14" s="1"/>
  <c r="AK48" i="14" s="1"/>
  <c r="AO48" i="14" s="1"/>
  <c r="AS48" i="14" s="1"/>
  <c r="AW48" i="14" s="1"/>
  <c r="BA48" i="14" s="1"/>
  <c r="BE48" i="14" s="1"/>
  <c r="E20" i="4" s="1"/>
  <c r="AM11" i="18"/>
  <c r="AQ11" i="18" s="1"/>
  <c r="AU11" i="18" s="1"/>
  <c r="AY11" i="18" s="1"/>
  <c r="BC11" i="18" s="1"/>
  <c r="BG11" i="18" s="1"/>
  <c r="F34" i="4" s="1"/>
  <c r="AA46" i="15"/>
  <c r="AE46" i="15" s="1"/>
  <c r="AI46" i="15" s="1"/>
  <c r="AM46" i="15" s="1"/>
  <c r="AQ46" i="15" s="1"/>
  <c r="AU46" i="15" s="1"/>
  <c r="AY46" i="15" s="1"/>
  <c r="BC46" i="15" s="1"/>
  <c r="BG46" i="15" s="1"/>
  <c r="F26" i="4" s="1"/>
  <c r="AK61" i="15"/>
  <c r="AO61" i="15" s="1"/>
  <c r="AS61" i="15" s="1"/>
  <c r="AW61" i="15" s="1"/>
  <c r="BA61" i="15" s="1"/>
  <c r="BE61" i="15" s="1"/>
  <c r="D27" i="4" s="1"/>
  <c r="Q24" i="19"/>
  <c r="U24" i="19" s="1"/>
  <c r="Y24" i="19" s="1"/>
  <c r="AC24" i="19" s="1"/>
  <c r="AG24" i="19" s="1"/>
  <c r="AK24" i="19" s="1"/>
  <c r="AO24" i="19" s="1"/>
  <c r="AS24" i="19" s="1"/>
  <c r="AW24" i="19" s="1"/>
  <c r="BA24" i="19" s="1"/>
  <c r="S24" i="19"/>
  <c r="W24" i="19" s="1"/>
  <c r="AA24" i="19" s="1"/>
  <c r="AE24" i="19" s="1"/>
  <c r="AI24" i="19" s="1"/>
  <c r="AM24" i="19" s="1"/>
  <c r="AQ24" i="19" s="1"/>
  <c r="AU24" i="19" s="1"/>
  <c r="AY24" i="19" s="1"/>
  <c r="BC24" i="19" s="1"/>
  <c r="BH14" i="19"/>
  <c r="G14" i="19" s="1"/>
  <c r="BG29" i="14"/>
  <c r="F29" i="14" s="1"/>
  <c r="BG27" i="14"/>
  <c r="F27" i="14" s="1"/>
  <c r="AI35" i="15"/>
  <c r="AM35" i="15" s="1"/>
  <c r="AQ35" i="15" s="1"/>
  <c r="AU35" i="15" s="1"/>
  <c r="AY35" i="15" s="1"/>
  <c r="BC35" i="15" s="1"/>
  <c r="BG35" i="15" s="1"/>
  <c r="F25" i="4" s="1"/>
  <c r="AE13" i="17"/>
  <c r="AI13" i="17" s="1"/>
  <c r="AM13" i="17" s="1"/>
  <c r="AQ13" i="17" s="1"/>
  <c r="AU13" i="17" s="1"/>
  <c r="AY13" i="17" s="1"/>
  <c r="BC13" i="17" s="1"/>
  <c r="BG13" i="17" s="1"/>
  <c r="F32" i="4" s="1"/>
  <c r="AE8" i="13"/>
  <c r="AI8" i="13" s="1"/>
  <c r="AM8" i="13" s="1"/>
  <c r="AQ8" i="13" s="1"/>
  <c r="AU8" i="13" s="1"/>
  <c r="AY8" i="13" s="1"/>
  <c r="BC8" i="13" s="1"/>
  <c r="BG8" i="13" s="1"/>
  <c r="F17" i="4" s="1"/>
  <c r="AD71" i="15"/>
  <c r="AH71" i="15" s="1"/>
  <c r="AL71" i="15" s="1"/>
  <c r="AP71" i="15" s="1"/>
  <c r="AT71" i="15" s="1"/>
  <c r="AX71" i="15" s="1"/>
  <c r="BB71" i="15" s="1"/>
  <c r="AB31" i="14"/>
  <c r="AF31" i="14" s="1"/>
  <c r="AJ31" i="14" s="1"/>
  <c r="AN31" i="14" s="1"/>
  <c r="AR31" i="14" s="1"/>
  <c r="AV31" i="14" s="1"/>
  <c r="AZ31" i="14" s="1"/>
  <c r="BD31" i="14" s="1"/>
  <c r="D19" i="4" s="1"/>
  <c r="AK70" i="14"/>
  <c r="AO70" i="14" s="1"/>
  <c r="AS70" i="14" s="1"/>
  <c r="AW70" i="14" s="1"/>
  <c r="BA70" i="14" s="1"/>
  <c r="BE70" i="14" s="1"/>
  <c r="E22" i="4" s="1"/>
  <c r="AA34" i="2"/>
  <c r="AE34" i="2" s="1"/>
  <c r="AI34" i="2" s="1"/>
  <c r="AM34" i="2" s="1"/>
  <c r="AQ34" i="2" s="1"/>
  <c r="AU34" i="2" s="1"/>
  <c r="AY34" i="2" s="1"/>
  <c r="BC34" i="2" s="1"/>
  <c r="BG34" i="2" s="1"/>
  <c r="F7" i="4" s="1"/>
  <c r="AA23" i="8"/>
  <c r="AE23" i="8" s="1"/>
  <c r="AI23" i="8" s="1"/>
  <c r="AM23" i="8" s="1"/>
  <c r="AQ23" i="8" s="1"/>
  <c r="AU23" i="8" s="1"/>
  <c r="AY23" i="8" s="1"/>
  <c r="BC23" i="8" s="1"/>
  <c r="BG23" i="8" s="1"/>
  <c r="F11" i="4" s="1"/>
  <c r="W10" i="11"/>
  <c r="AB10" i="11" s="1"/>
  <c r="AG10" i="11" s="1"/>
  <c r="AL10" i="11" s="1"/>
  <c r="AQ10" i="11" s="1"/>
  <c r="AV10" i="11" s="1"/>
  <c r="BA10" i="11" s="1"/>
  <c r="BF10" i="11" s="1"/>
  <c r="BK10" i="11" s="1"/>
  <c r="BP10" i="11" s="1"/>
  <c r="F13" i="4" s="1"/>
  <c r="U16" i="16"/>
  <c r="Y16" i="16" s="1"/>
  <c r="AC16" i="16" s="1"/>
  <c r="AG16" i="16" s="1"/>
  <c r="AK16" i="16" s="1"/>
  <c r="AO16" i="16" s="1"/>
  <c r="AS16" i="16" s="1"/>
  <c r="AW16" i="16" s="1"/>
  <c r="BA16" i="16" s="1"/>
  <c r="BE16" i="16" s="1"/>
  <c r="E29" i="4" s="1"/>
  <c r="V27" i="15"/>
  <c r="Z27" i="15" s="1"/>
  <c r="AD27" i="15" s="1"/>
  <c r="AH27" i="15" s="1"/>
  <c r="AL27" i="15" s="1"/>
  <c r="AP27" i="15" s="1"/>
  <c r="AT27" i="15" s="1"/>
  <c r="AX27" i="15" s="1"/>
  <c r="BB27" i="15" s="1"/>
  <c r="BF27" i="15" s="1"/>
  <c r="E24" i="4" s="1"/>
  <c r="U58" i="14"/>
  <c r="Y58" i="14" s="1"/>
  <c r="AC58" i="14" s="1"/>
  <c r="AG58" i="14" s="1"/>
  <c r="AK58" i="14" s="1"/>
  <c r="AO58" i="14" s="1"/>
  <c r="AS58" i="14" s="1"/>
  <c r="AW58" i="14" s="1"/>
  <c r="BA58" i="14" s="1"/>
  <c r="V23" i="8"/>
  <c r="Z23" i="8" s="1"/>
  <c r="AD23" i="8" s="1"/>
  <c r="AH23" i="8" s="1"/>
  <c r="AL23" i="8" s="1"/>
  <c r="AP23" i="8" s="1"/>
  <c r="AT23" i="8" s="1"/>
  <c r="AX23" i="8" s="1"/>
  <c r="BB23" i="8" s="1"/>
  <c r="BF23" i="8" s="1"/>
  <c r="E11" i="4" s="1"/>
  <c r="V34" i="2"/>
  <c r="Z34" i="2" s="1"/>
  <c r="AD34" i="2" s="1"/>
  <c r="AH34" i="2" s="1"/>
  <c r="AL34" i="2" s="1"/>
  <c r="AP34" i="2" s="1"/>
  <c r="AT34" i="2" s="1"/>
  <c r="AX34" i="2" s="1"/>
  <c r="BB34" i="2" s="1"/>
  <c r="BF34" i="2" s="1"/>
  <c r="E7" i="4" s="1"/>
  <c r="P27" i="16"/>
  <c r="T27" i="16" s="1"/>
  <c r="X27" i="16" s="1"/>
  <c r="AB27" i="16" s="1"/>
  <c r="AF27" i="16" s="1"/>
  <c r="AJ27" i="16" s="1"/>
  <c r="AN27" i="16" s="1"/>
  <c r="AR27" i="16" s="1"/>
  <c r="AV27" i="16" s="1"/>
  <c r="AZ27" i="16" s="1"/>
  <c r="P16" i="16"/>
  <c r="T16" i="16" s="1"/>
  <c r="X16" i="16" s="1"/>
  <c r="AB16" i="16" s="1"/>
  <c r="AF16" i="16" s="1"/>
  <c r="AJ16" i="16" s="1"/>
  <c r="AN16" i="16" s="1"/>
  <c r="AR16" i="16" s="1"/>
  <c r="AV16" i="16" s="1"/>
  <c r="AZ16" i="16" s="1"/>
  <c r="BD16" i="16" s="1"/>
  <c r="D29" i="4" s="1"/>
  <c r="R48" i="14"/>
  <c r="V48" i="14" s="1"/>
  <c r="Z48" i="14" s="1"/>
  <c r="Q18" i="12"/>
  <c r="U18" i="12" s="1"/>
  <c r="Y18" i="12" s="1"/>
  <c r="AC18" i="12" s="1"/>
  <c r="AG18" i="12" s="1"/>
  <c r="AK18" i="12" s="1"/>
  <c r="AO18" i="12" s="1"/>
  <c r="AS18" i="12" s="1"/>
  <c r="AW18" i="12" s="1"/>
  <c r="BA18" i="12" s="1"/>
  <c r="BE18" i="12" s="1"/>
  <c r="D16" i="4" s="1"/>
  <c r="Q30" i="21"/>
  <c r="U30" i="21" s="1"/>
  <c r="T17" i="21"/>
  <c r="T18" i="21" s="1"/>
  <c r="S30" i="21"/>
  <c r="W30" i="21" s="1"/>
  <c r="Q13" i="21"/>
  <c r="U13" i="21" s="1"/>
  <c r="Y13" i="21" s="1"/>
  <c r="AC13" i="21" s="1"/>
  <c r="AG13" i="21" s="1"/>
  <c r="AK13" i="21" s="1"/>
  <c r="AO13" i="21" s="1"/>
  <c r="AS13" i="21" s="1"/>
  <c r="AW13" i="21" s="1"/>
  <c r="BA13" i="21" s="1"/>
  <c r="BE13" i="21" s="1"/>
  <c r="D39" i="4" s="1"/>
  <c r="R13" i="21"/>
  <c r="V13" i="21" s="1"/>
  <c r="Z13" i="21" s="1"/>
  <c r="AD13" i="21" s="1"/>
  <c r="AH13" i="21" s="1"/>
  <c r="AL13" i="21" s="1"/>
  <c r="AP13" i="21" s="1"/>
  <c r="AT13" i="21" s="1"/>
  <c r="AX13" i="21" s="1"/>
  <c r="BB13" i="21" s="1"/>
  <c r="BF13" i="21" s="1"/>
  <c r="E39" i="4" s="1"/>
  <c r="R18" i="21"/>
  <c r="V18" i="21" s="1"/>
  <c r="Z18" i="21" s="1"/>
  <c r="AD18" i="21" s="1"/>
  <c r="AH18" i="21" s="1"/>
  <c r="AL18" i="21" s="1"/>
  <c r="AP18" i="21" s="1"/>
  <c r="AT18" i="21" s="1"/>
  <c r="AX18" i="21" s="1"/>
  <c r="BB18" i="21" s="1"/>
  <c r="S18" i="21"/>
  <c r="W18" i="21" s="1"/>
  <c r="AA18" i="21" s="1"/>
  <c r="AE18" i="21" s="1"/>
  <c r="AI18" i="21" s="1"/>
  <c r="AM18" i="21" s="1"/>
  <c r="AQ18" i="21" s="1"/>
  <c r="AU18" i="21" s="1"/>
  <c r="AY18" i="21" s="1"/>
  <c r="BC18" i="21" s="1"/>
  <c r="BG18" i="21" s="1"/>
  <c r="F54" i="4" s="1"/>
  <c r="R26" i="2"/>
  <c r="V26" i="2" s="1"/>
  <c r="Z26" i="2" s="1"/>
  <c r="AD26" i="2" s="1"/>
  <c r="AH26" i="2" s="1"/>
  <c r="AL26" i="2" s="1"/>
  <c r="AP26" i="2" s="1"/>
  <c r="AT26" i="2" s="1"/>
  <c r="AX26" i="2" s="1"/>
  <c r="BB26" i="2" s="1"/>
  <c r="BF26" i="2" s="1"/>
  <c r="E6" i="4" s="1"/>
  <c r="E45" i="4"/>
  <c r="C44" i="22"/>
  <c r="T5" i="8"/>
  <c r="T22" i="8" s="1"/>
  <c r="Q23" i="8"/>
  <c r="U23" i="8" s="1"/>
  <c r="Y23" i="8" s="1"/>
  <c r="AC23" i="8" s="1"/>
  <c r="AG23" i="8" s="1"/>
  <c r="AK23" i="8" s="1"/>
  <c r="AO23" i="8" s="1"/>
  <c r="AS23" i="8" s="1"/>
  <c r="AW23" i="8" s="1"/>
  <c r="BA23" i="8" s="1"/>
  <c r="BE23" i="8" s="1"/>
  <c r="D11" i="4" s="1"/>
  <c r="AO8" i="15"/>
  <c r="AS8" i="15" s="1"/>
  <c r="AW8" i="15" s="1"/>
  <c r="BA8" i="15" s="1"/>
  <c r="BE8" i="15" s="1"/>
  <c r="D23" i="4" s="1"/>
  <c r="S61" i="15"/>
  <c r="W61" i="15" s="1"/>
  <c r="AA61" i="15" s="1"/>
  <c r="AE61" i="15" s="1"/>
  <c r="AI61" i="15" s="1"/>
  <c r="AM61" i="15" s="1"/>
  <c r="AQ61" i="15" s="1"/>
  <c r="AU61" i="15" s="1"/>
  <c r="AY61" i="15" s="1"/>
  <c r="BC61" i="15" s="1"/>
  <c r="BG61" i="15" s="1"/>
  <c r="F27" i="4" s="1"/>
  <c r="V61" i="15"/>
  <c r="Z61" i="15" s="1"/>
  <c r="AD61" i="15" s="1"/>
  <c r="AH61" i="15" s="1"/>
  <c r="AL61" i="15" s="1"/>
  <c r="AP61" i="15" s="1"/>
  <c r="AT61" i="15" s="1"/>
  <c r="AX61" i="15" s="1"/>
  <c r="BB61" i="15" s="1"/>
  <c r="BF61" i="15" s="1"/>
  <c r="E27" i="4" s="1"/>
  <c r="K21" i="4"/>
  <c r="P8" i="19"/>
  <c r="I29" i="4"/>
  <c r="C11" i="22" s="1"/>
  <c r="I25" i="4"/>
  <c r="I24" i="4"/>
  <c r="I16" i="4"/>
  <c r="I47" i="4"/>
  <c r="P6" i="10"/>
  <c r="I11" i="4"/>
  <c r="I10" i="4"/>
  <c r="C8" i="22"/>
  <c r="X4" i="21"/>
  <c r="AB4" i="21" s="1"/>
  <c r="AF4" i="21" s="1"/>
  <c r="AJ4" i="21" s="1"/>
  <c r="AN4" i="21" s="1"/>
  <c r="AR4" i="21" s="1"/>
  <c r="AV4" i="21" s="1"/>
  <c r="AZ4" i="21" s="1"/>
  <c r="BD4" i="21" s="1"/>
  <c r="BH4" i="21" s="1"/>
  <c r="G4" i="21" s="1"/>
  <c r="R30" i="21"/>
  <c r="V30" i="21" s="1"/>
  <c r="Z30" i="21" s="1"/>
  <c r="AE4" i="10"/>
  <c r="Z5" i="10"/>
  <c r="Z6" i="10" s="1"/>
  <c r="U5" i="10"/>
  <c r="U6" i="10" s="1"/>
  <c r="I7" i="4"/>
  <c r="X17" i="21"/>
  <c r="X18" i="21" s="1"/>
  <c r="AB16" i="21"/>
  <c r="BD11" i="21"/>
  <c r="BH11" i="21" s="1"/>
  <c r="G11" i="21" s="1"/>
  <c r="R24" i="19"/>
  <c r="V24" i="19" s="1"/>
  <c r="Z24" i="19" s="1"/>
  <c r="AD24" i="19" s="1"/>
  <c r="AH24" i="19" s="1"/>
  <c r="AL24" i="19" s="1"/>
  <c r="AP24" i="19" s="1"/>
  <c r="AT24" i="19" s="1"/>
  <c r="AX24" i="19" s="1"/>
  <c r="BB24" i="19" s="1"/>
  <c r="S8" i="19"/>
  <c r="W8" i="19" s="1"/>
  <c r="AA8" i="19" s="1"/>
  <c r="AE8" i="19" s="1"/>
  <c r="AI8" i="19" s="1"/>
  <c r="AM8" i="19" s="1"/>
  <c r="AQ8" i="19" s="1"/>
  <c r="AU8" i="19" s="1"/>
  <c r="AY8" i="19" s="1"/>
  <c r="BC8" i="19" s="1"/>
  <c r="BG8" i="19" s="1"/>
  <c r="F36" i="4" s="1"/>
  <c r="Q8" i="19"/>
  <c r="U8" i="19" s="1"/>
  <c r="Y8" i="19" s="1"/>
  <c r="AC8" i="19" s="1"/>
  <c r="AG8" i="19" s="1"/>
  <c r="AK8" i="19" s="1"/>
  <c r="AO8" i="19" s="1"/>
  <c r="AS8" i="19" s="1"/>
  <c r="AW8" i="19" s="1"/>
  <c r="BA8" i="19" s="1"/>
  <c r="BE8" i="19" s="1"/>
  <c r="D36" i="4" s="1"/>
  <c r="AB5" i="19"/>
  <c r="AB15" i="18"/>
  <c r="AF15" i="18" s="1"/>
  <c r="AJ15" i="18" s="1"/>
  <c r="AN15" i="18" s="1"/>
  <c r="AR15" i="18" s="1"/>
  <c r="AV15" i="18" s="1"/>
  <c r="AZ15" i="18" s="1"/>
  <c r="BD15" i="18" s="1"/>
  <c r="BH15" i="18" s="1"/>
  <c r="G15" i="18" s="1"/>
  <c r="X9" i="18"/>
  <c r="AB9" i="18" s="1"/>
  <c r="AF9" i="18" s="1"/>
  <c r="AC28" i="17"/>
  <c r="AG28" i="17" s="1"/>
  <c r="AK28" i="17" s="1"/>
  <c r="AO28" i="17" s="1"/>
  <c r="AS28" i="17" s="1"/>
  <c r="AW28" i="17" s="1"/>
  <c r="BA28" i="17" s="1"/>
  <c r="BE28" i="17" s="1"/>
  <c r="D33" i="4" s="1"/>
  <c r="K33" i="4" s="1"/>
  <c r="AJ37" i="16"/>
  <c r="AN37" i="16" s="1"/>
  <c r="AR37" i="16" s="1"/>
  <c r="AV37" i="16" s="1"/>
  <c r="AZ37" i="16" s="1"/>
  <c r="BB37" i="16"/>
  <c r="BF37" i="16" s="1"/>
  <c r="F31" i="4" s="1"/>
  <c r="W21" i="16"/>
  <c r="AA21" i="16" s="1"/>
  <c r="AE21" i="16" s="1"/>
  <c r="AI21" i="16" s="1"/>
  <c r="AM21" i="16" s="1"/>
  <c r="AQ21" i="16" s="1"/>
  <c r="AU21" i="16" s="1"/>
  <c r="AY21" i="16" s="1"/>
  <c r="BC21" i="16" s="1"/>
  <c r="BG21" i="16" s="1"/>
  <c r="F21" i="16" s="1"/>
  <c r="AA20" i="16"/>
  <c r="I23" i="4"/>
  <c r="X68" i="15"/>
  <c r="AF40" i="15"/>
  <c r="AW46" i="15"/>
  <c r="BA46" i="15" s="1"/>
  <c r="AN23" i="15"/>
  <c r="AR23" i="15" s="1"/>
  <c r="AV23" i="15" s="1"/>
  <c r="AZ23" i="15" s="1"/>
  <c r="BD23" i="15" s="1"/>
  <c r="BH23" i="15" s="1"/>
  <c r="G23" i="15" s="1"/>
  <c r="AV24" i="15"/>
  <c r="AY27" i="15"/>
  <c r="BC27" i="15" s="1"/>
  <c r="BG27" i="15" s="1"/>
  <c r="F24" i="4" s="1"/>
  <c r="X18" i="15"/>
  <c r="X19" i="15" s="1"/>
  <c r="AQ8" i="15"/>
  <c r="AU8" i="15" s="1"/>
  <c r="AY8" i="15" s="1"/>
  <c r="BC8" i="15" s="1"/>
  <c r="BG8" i="15" s="1"/>
  <c r="F23" i="4" s="1"/>
  <c r="AX8" i="15"/>
  <c r="BB8" i="15" s="1"/>
  <c r="BF8" i="15" s="1"/>
  <c r="E23" i="4" s="1"/>
  <c r="I19" i="4"/>
  <c r="P48" i="14"/>
  <c r="T48" i="14" s="1"/>
  <c r="X48" i="14" s="1"/>
  <c r="AB48" i="14" s="1"/>
  <c r="AF48" i="14" s="1"/>
  <c r="AJ48" i="14" s="1"/>
  <c r="AN48" i="14" s="1"/>
  <c r="AR48" i="14" s="1"/>
  <c r="AV48" i="14" s="1"/>
  <c r="AZ48" i="14" s="1"/>
  <c r="BD48" i="14" s="1"/>
  <c r="D20" i="4" s="1"/>
  <c r="Q31" i="14"/>
  <c r="U31" i="14" s="1"/>
  <c r="Y31" i="14" s="1"/>
  <c r="AC31" i="14" s="1"/>
  <c r="AG31" i="14" s="1"/>
  <c r="AK31" i="14" s="1"/>
  <c r="AO31" i="14" s="1"/>
  <c r="AS31" i="14" s="1"/>
  <c r="AW31" i="14" s="1"/>
  <c r="BA31" i="14" s="1"/>
  <c r="I20" i="4"/>
  <c r="I21" i="4"/>
  <c r="AU35" i="14"/>
  <c r="AY35" i="14" s="1"/>
  <c r="BC35" i="14" s="1"/>
  <c r="BG35" i="14" s="1"/>
  <c r="F35" i="14" s="1"/>
  <c r="S16" i="14"/>
  <c r="U13" i="14"/>
  <c r="Y13" i="14" s="1"/>
  <c r="AC13" i="14" s="1"/>
  <c r="AG13" i="14" s="1"/>
  <c r="AK13" i="14" s="1"/>
  <c r="AO13" i="14" s="1"/>
  <c r="AS13" i="14" s="1"/>
  <c r="AW13" i="14" s="1"/>
  <c r="BA13" i="14" s="1"/>
  <c r="BE13" i="14" s="1"/>
  <c r="E18" i="4" s="1"/>
  <c r="P70" i="14"/>
  <c r="T70" i="14" s="1"/>
  <c r="T13" i="14"/>
  <c r="X13" i="14" s="1"/>
  <c r="AB13" i="14" s="1"/>
  <c r="AF13" i="14" s="1"/>
  <c r="AJ13" i="14" s="1"/>
  <c r="AN13" i="14" s="1"/>
  <c r="AR13" i="14" s="1"/>
  <c r="AV13" i="14" s="1"/>
  <c r="AZ13" i="14" s="1"/>
  <c r="AY6" i="14"/>
  <c r="BC6" i="14" s="1"/>
  <c r="BG6" i="14" s="1"/>
  <c r="F6" i="14" s="1"/>
  <c r="AB5" i="13"/>
  <c r="Y8" i="13"/>
  <c r="AC8" i="13" s="1"/>
  <c r="AG8" i="13" s="1"/>
  <c r="AK8" i="13" s="1"/>
  <c r="AO8" i="13" s="1"/>
  <c r="AS8" i="13" s="1"/>
  <c r="AW8" i="13" s="1"/>
  <c r="BA8" i="13" s="1"/>
  <c r="AN6" i="13"/>
  <c r="AR6" i="13" s="1"/>
  <c r="AV6" i="13" s="1"/>
  <c r="AZ6" i="13" s="1"/>
  <c r="BD6" i="13" s="1"/>
  <c r="BH6" i="13" s="1"/>
  <c r="G6" i="13" s="1"/>
  <c r="R18" i="12"/>
  <c r="V18" i="12" s="1"/>
  <c r="Z18" i="12" s="1"/>
  <c r="AD18" i="12" s="1"/>
  <c r="AH18" i="12" s="1"/>
  <c r="AL18" i="12" s="1"/>
  <c r="AP18" i="12" s="1"/>
  <c r="AT18" i="12" s="1"/>
  <c r="AX18" i="12" s="1"/>
  <c r="BB18" i="12" s="1"/>
  <c r="BF18" i="12" s="1"/>
  <c r="E16" i="4" s="1"/>
  <c r="Q10" i="11"/>
  <c r="U10" i="11" s="1"/>
  <c r="Z10" i="11" s="1"/>
  <c r="AE10" i="11" s="1"/>
  <c r="AJ10" i="11" s="1"/>
  <c r="AO10" i="11" s="1"/>
  <c r="AT10" i="11" s="1"/>
  <c r="AY10" i="11" s="1"/>
  <c r="BD10" i="11" s="1"/>
  <c r="BI10" i="11" s="1"/>
  <c r="AA10" i="11"/>
  <c r="AF10" i="11" s="1"/>
  <c r="AK10" i="11" s="1"/>
  <c r="AP10" i="11" s="1"/>
  <c r="AU10" i="11" s="1"/>
  <c r="AZ10" i="11" s="1"/>
  <c r="BE10" i="11" s="1"/>
  <c r="BJ10" i="11" s="1"/>
  <c r="BO10" i="11" s="1"/>
  <c r="E13" i="4" s="1"/>
  <c r="AZ21" i="8"/>
  <c r="BD21" i="8" s="1"/>
  <c r="BH21" i="8" s="1"/>
  <c r="G21" i="8" s="1"/>
  <c r="AF4" i="7"/>
  <c r="Q34" i="2"/>
  <c r="U34" i="2" s="1"/>
  <c r="Y34" i="2" s="1"/>
  <c r="AC34" i="2" s="1"/>
  <c r="AG34" i="2" s="1"/>
  <c r="AK34" i="2" s="1"/>
  <c r="AO34" i="2" s="1"/>
  <c r="AS34" i="2" s="1"/>
  <c r="AW34" i="2" s="1"/>
  <c r="BA34" i="2" s="1"/>
  <c r="BE34" i="2" s="1"/>
  <c r="D7" i="4" s="1"/>
  <c r="S26" i="2"/>
  <c r="W26" i="2" s="1"/>
  <c r="AA26" i="2" s="1"/>
  <c r="AE26" i="2" s="1"/>
  <c r="AI26" i="2" s="1"/>
  <c r="AM26" i="2" s="1"/>
  <c r="AQ26" i="2" s="1"/>
  <c r="AU26" i="2" s="1"/>
  <c r="AY26" i="2" s="1"/>
  <c r="BC26" i="2" s="1"/>
  <c r="BG26" i="2" s="1"/>
  <c r="F6" i="4" s="1"/>
  <c r="Q26" i="2"/>
  <c r="U26" i="2" s="1"/>
  <c r="Y26" i="2" s="1"/>
  <c r="AC26" i="2" s="1"/>
  <c r="AG26" i="2" s="1"/>
  <c r="AK26" i="2" s="1"/>
  <c r="AO26" i="2" s="1"/>
  <c r="AS26" i="2" s="1"/>
  <c r="AW26" i="2" s="1"/>
  <c r="BA26" i="2" s="1"/>
  <c r="BE26" i="2" s="1"/>
  <c r="D6" i="4" s="1"/>
  <c r="AB13" i="2"/>
  <c r="AB14" i="2" s="1"/>
  <c r="O27" i="16"/>
  <c r="BC30" i="16"/>
  <c r="BG30" i="16" s="1"/>
  <c r="F30" i="16" s="1"/>
  <c r="K6" i="4" l="1"/>
  <c r="BH23" i="19"/>
  <c r="AR6" i="11"/>
  <c r="AW6" i="11" s="1"/>
  <c r="BB6" i="11" s="1"/>
  <c r="BG6" i="11" s="1"/>
  <c r="BL6" i="11" s="1"/>
  <c r="BQ6" i="11" s="1"/>
  <c r="G6" i="11" s="1"/>
  <c r="AF4" i="5"/>
  <c r="AB16" i="5"/>
  <c r="AR8" i="5"/>
  <c r="J58" i="4"/>
  <c r="H10" i="4"/>
  <c r="D33" i="22" s="1"/>
  <c r="K10" i="4"/>
  <c r="K11" i="4"/>
  <c r="H11" i="4"/>
  <c r="H38" i="4"/>
  <c r="H6" i="4"/>
  <c r="D8" i="22" s="1"/>
  <c r="E8" i="22" s="1"/>
  <c r="K15" i="4"/>
  <c r="H15" i="4"/>
  <c r="C52" i="22"/>
  <c r="E52" i="22" s="1"/>
  <c r="AB8" i="2"/>
  <c r="AB9" i="2" s="1"/>
  <c r="X15" i="20"/>
  <c r="C6" i="22"/>
  <c r="D44" i="4"/>
  <c r="E44" i="4"/>
  <c r="F44" i="4"/>
  <c r="AR7" i="20"/>
  <c r="BH5" i="17"/>
  <c r="G5" i="17" s="1"/>
  <c r="X70" i="14"/>
  <c r="AB70" i="14" s="1"/>
  <c r="AF70" i="14" s="1"/>
  <c r="AJ70" i="14" s="1"/>
  <c r="AN70" i="14" s="1"/>
  <c r="AR70" i="14" s="1"/>
  <c r="AV70" i="14" s="1"/>
  <c r="AZ70" i="14" s="1"/>
  <c r="BD70" i="14" s="1"/>
  <c r="D22" i="4" s="1"/>
  <c r="W69" i="14"/>
  <c r="C9" i="22"/>
  <c r="C46" i="22"/>
  <c r="K47" i="4"/>
  <c r="AN56" i="15"/>
  <c r="AE67" i="14"/>
  <c r="C17" i="22"/>
  <c r="C38" i="22"/>
  <c r="C27" i="22"/>
  <c r="C37" i="22"/>
  <c r="C45" i="22"/>
  <c r="C48" i="22"/>
  <c r="C43" i="22"/>
  <c r="AA30" i="21"/>
  <c r="AE30" i="21" s="1"/>
  <c r="AI30" i="21" s="1"/>
  <c r="AM30" i="21" s="1"/>
  <c r="AQ30" i="21" s="1"/>
  <c r="AU30" i="21" s="1"/>
  <c r="AY30" i="21" s="1"/>
  <c r="BC30" i="21" s="1"/>
  <c r="BG30" i="21" s="1"/>
  <c r="F40" i="4" s="1"/>
  <c r="Y30" i="21"/>
  <c r="AC30" i="21" s="1"/>
  <c r="AG30" i="21" s="1"/>
  <c r="AK30" i="21" s="1"/>
  <c r="AO30" i="21" s="1"/>
  <c r="AS30" i="21" s="1"/>
  <c r="AW30" i="21" s="1"/>
  <c r="BA30" i="21" s="1"/>
  <c r="BE30" i="21" s="1"/>
  <c r="D40" i="4" s="1"/>
  <c r="H51" i="4"/>
  <c r="D51" i="22" s="1"/>
  <c r="E51" i="22" s="1"/>
  <c r="AJ9" i="18"/>
  <c r="AN9" i="18" s="1"/>
  <c r="AF8" i="18"/>
  <c r="AJ8" i="18" s="1"/>
  <c r="AN8" i="18" s="1"/>
  <c r="AR8" i="18" s="1"/>
  <c r="AV8" i="18" s="1"/>
  <c r="X4" i="12"/>
  <c r="AB4" i="12" s="1"/>
  <c r="BD37" i="16"/>
  <c r="D31" i="4" s="1"/>
  <c r="K46" i="4"/>
  <c r="H46" i="4"/>
  <c r="X7" i="6"/>
  <c r="X8" i="6" s="1"/>
  <c r="K54" i="4"/>
  <c r="AB10" i="18"/>
  <c r="AA5" i="14"/>
  <c r="AE5" i="14" s="1"/>
  <c r="AE12" i="14" s="1"/>
  <c r="H47" i="4"/>
  <c r="I18" i="4"/>
  <c r="C24" i="22" s="1"/>
  <c r="AB4" i="20"/>
  <c r="AB15" i="20" s="1"/>
  <c r="T29" i="21"/>
  <c r="T30" i="21" s="1"/>
  <c r="X12" i="21"/>
  <c r="T10" i="18"/>
  <c r="X10" i="18"/>
  <c r="AB14" i="18"/>
  <c r="X17" i="18"/>
  <c r="X20" i="5"/>
  <c r="AB20" i="5" s="1"/>
  <c r="AF20" i="5" s="1"/>
  <c r="AJ20" i="5" s="1"/>
  <c r="AN20" i="5" s="1"/>
  <c r="AR20" i="5" s="1"/>
  <c r="AV20" i="5" s="1"/>
  <c r="AZ20" i="5" s="1"/>
  <c r="BD20" i="5" s="1"/>
  <c r="BH20" i="5" s="1"/>
  <c r="G20" i="5" s="1"/>
  <c r="T25" i="5"/>
  <c r="S57" i="14"/>
  <c r="S58" i="14" s="1"/>
  <c r="AA61" i="14"/>
  <c r="X64" i="15"/>
  <c r="T70" i="15"/>
  <c r="T71" i="15" s="1"/>
  <c r="X38" i="15"/>
  <c r="T45" i="15"/>
  <c r="T46" i="15" s="1"/>
  <c r="X30" i="15"/>
  <c r="T34" i="15"/>
  <c r="T35" i="15" s="1"/>
  <c r="X50" i="15"/>
  <c r="T61" i="15"/>
  <c r="W4" i="16"/>
  <c r="AA19" i="16"/>
  <c r="W26" i="16"/>
  <c r="W27" i="16" s="1"/>
  <c r="AB11" i="15"/>
  <c r="X12" i="15"/>
  <c r="AB5" i="15"/>
  <c r="X7" i="15"/>
  <c r="X8" i="15" s="1"/>
  <c r="AJ25" i="15"/>
  <c r="AF33" i="15"/>
  <c r="AN16" i="18"/>
  <c r="AM56" i="14"/>
  <c r="X13" i="12"/>
  <c r="X17" i="12" s="1"/>
  <c r="X18" i="12" s="1"/>
  <c r="T17" i="12"/>
  <c r="T18" i="12" s="1"/>
  <c r="T20" i="11"/>
  <c r="T21" i="11" s="1"/>
  <c r="T9" i="11"/>
  <c r="S37" i="16"/>
  <c r="AB12" i="17"/>
  <c r="AF12" i="17"/>
  <c r="T28" i="17"/>
  <c r="AF25" i="17"/>
  <c r="AJ25" i="17" s="1"/>
  <c r="AN25" i="17" s="1"/>
  <c r="AR25" i="17" s="1"/>
  <c r="AV25" i="17" s="1"/>
  <c r="AZ25" i="17" s="1"/>
  <c r="BD25" i="17" s="1"/>
  <c r="BH25" i="17" s="1"/>
  <c r="G25" i="17" s="1"/>
  <c r="W34" i="14"/>
  <c r="X27" i="17"/>
  <c r="I22" i="4"/>
  <c r="W30" i="14"/>
  <c r="X4" i="13"/>
  <c r="X17" i="11"/>
  <c r="AA24" i="16"/>
  <c r="AB41" i="15"/>
  <c r="AB31" i="15"/>
  <c r="X22" i="15"/>
  <c r="X26" i="15" s="1"/>
  <c r="T27" i="15"/>
  <c r="AB51" i="15"/>
  <c r="AA53" i="14"/>
  <c r="AA63" i="14"/>
  <c r="AB5" i="12"/>
  <c r="AH5" i="11"/>
  <c r="AB7" i="8"/>
  <c r="AB5" i="7"/>
  <c r="AB5" i="6"/>
  <c r="AB21" i="5"/>
  <c r="X23" i="19"/>
  <c r="T24" i="19"/>
  <c r="X7" i="19"/>
  <c r="T8" i="19"/>
  <c r="K24" i="4"/>
  <c r="H24" i="4"/>
  <c r="E30" i="4"/>
  <c r="I30" i="4"/>
  <c r="C19" i="22" s="1"/>
  <c r="H33" i="4"/>
  <c r="E8" i="13"/>
  <c r="E6" i="7"/>
  <c r="T26" i="2"/>
  <c r="T34" i="2"/>
  <c r="P61" i="15"/>
  <c r="X5" i="8"/>
  <c r="K35" i="4"/>
  <c r="H35" i="4"/>
  <c r="O37" i="16"/>
  <c r="BD27" i="16"/>
  <c r="BE8" i="13"/>
  <c r="D17" i="4" s="1"/>
  <c r="D13" i="4"/>
  <c r="H13" i="4" s="1"/>
  <c r="BN10" i="11"/>
  <c r="BE46" i="15"/>
  <c r="D26" i="4" s="1"/>
  <c r="K26" i="4" s="1"/>
  <c r="BD13" i="14"/>
  <c r="D18" i="4" s="1"/>
  <c r="K18" i="4" s="1"/>
  <c r="BE11" i="18"/>
  <c r="D34" i="4" s="1"/>
  <c r="K34" i="4" s="1"/>
  <c r="BF18" i="21"/>
  <c r="E54" i="4" s="1"/>
  <c r="H54" i="4" s="1"/>
  <c r="D49" i="22" s="1"/>
  <c r="E49" i="22" s="1"/>
  <c r="BF71" i="15"/>
  <c r="E28" i="4" s="1"/>
  <c r="H28" i="4" s="1"/>
  <c r="BE58" i="14"/>
  <c r="E21" i="4" s="1"/>
  <c r="H21" i="4" s="1"/>
  <c r="BG24" i="19"/>
  <c r="F37" i="4" s="1"/>
  <c r="BF24" i="19"/>
  <c r="E37" i="4" s="1"/>
  <c r="BE24" i="19"/>
  <c r="D37" i="4" s="1"/>
  <c r="BE31" i="14"/>
  <c r="E19" i="4" s="1"/>
  <c r="AD48" i="14"/>
  <c r="AH48" i="14" s="1"/>
  <c r="AL48" i="14" s="1"/>
  <c r="AP48" i="14" s="1"/>
  <c r="AT48" i="14" s="1"/>
  <c r="AX48" i="14" s="1"/>
  <c r="BB48" i="14" s="1"/>
  <c r="K32" i="4"/>
  <c r="H32" i="4"/>
  <c r="K16" i="4"/>
  <c r="H16" i="4"/>
  <c r="P30" i="21"/>
  <c r="P46" i="15"/>
  <c r="P18" i="12"/>
  <c r="H45" i="4"/>
  <c r="D44" i="22" s="1"/>
  <c r="E44" i="22" s="1"/>
  <c r="K45" i="4"/>
  <c r="P34" i="2"/>
  <c r="W16" i="14"/>
  <c r="AA16" i="14" s="1"/>
  <c r="S17" i="14"/>
  <c r="K19" i="4"/>
  <c r="K23" i="4"/>
  <c r="K36" i="4"/>
  <c r="K38" i="4"/>
  <c r="H23" i="4"/>
  <c r="P24" i="19"/>
  <c r="I36" i="4"/>
  <c r="C15" i="22" s="1"/>
  <c r="I31" i="4"/>
  <c r="C36" i="22" s="1"/>
  <c r="I26" i="4"/>
  <c r="P35" i="15"/>
  <c r="P27" i="15"/>
  <c r="P8" i="15"/>
  <c r="T8" i="15"/>
  <c r="P71" i="15"/>
  <c r="I28" i="4"/>
  <c r="I27" i="4"/>
  <c r="C34" i="22" s="1"/>
  <c r="O31" i="14"/>
  <c r="T23" i="8"/>
  <c r="P8" i="6"/>
  <c r="T8" i="6"/>
  <c r="S27" i="16"/>
  <c r="AF5" i="13"/>
  <c r="AJ5" i="13" s="1"/>
  <c r="AN5" i="13" s="1"/>
  <c r="AR5" i="13" s="1"/>
  <c r="AV5" i="13" s="1"/>
  <c r="AZ5" i="13" s="1"/>
  <c r="BD5" i="13" s="1"/>
  <c r="BH5" i="13" s="1"/>
  <c r="G5" i="13" s="1"/>
  <c r="AJ4" i="10"/>
  <c r="AE5" i="10"/>
  <c r="AE6" i="10" s="1"/>
  <c r="H39" i="4"/>
  <c r="K39" i="4"/>
  <c r="AF16" i="21"/>
  <c r="AB17" i="21"/>
  <c r="AB18" i="21" s="1"/>
  <c r="H36" i="4"/>
  <c r="AF5" i="19"/>
  <c r="P28" i="17"/>
  <c r="AE20" i="16"/>
  <c r="H29" i="4"/>
  <c r="D11" i="22" s="1"/>
  <c r="E11" i="22" s="1"/>
  <c r="K29" i="4"/>
  <c r="AB68" i="15"/>
  <c r="K27" i="4"/>
  <c r="H27" i="4"/>
  <c r="D34" i="22" s="1"/>
  <c r="AJ40" i="15"/>
  <c r="AN40" i="15" s="1"/>
  <c r="AR40" i="15" s="1"/>
  <c r="H25" i="4"/>
  <c r="AZ24" i="15"/>
  <c r="AB18" i="15"/>
  <c r="AB19" i="15" s="1"/>
  <c r="O58" i="14"/>
  <c r="S48" i="14"/>
  <c r="O48" i="14"/>
  <c r="S31" i="14"/>
  <c r="AJ4" i="7"/>
  <c r="H9" i="4"/>
  <c r="K9" i="4"/>
  <c r="H7" i="4"/>
  <c r="AF13" i="2"/>
  <c r="AF14" i="2" s="1"/>
  <c r="AF4" i="2"/>
  <c r="AF5" i="2" s="1"/>
  <c r="K25" i="4"/>
  <c r="H44" i="4" l="1"/>
  <c r="AR9" i="18"/>
  <c r="AJ4" i="5"/>
  <c r="AF16" i="5"/>
  <c r="AV8" i="5"/>
  <c r="K40" i="4"/>
  <c r="AF8" i="2"/>
  <c r="AF9" i="2" s="1"/>
  <c r="K44" i="4"/>
  <c r="D43" i="22"/>
  <c r="E43" i="22" s="1"/>
  <c r="AV7" i="20"/>
  <c r="X9" i="12"/>
  <c r="C22" i="22"/>
  <c r="C29" i="22"/>
  <c r="K22" i="4"/>
  <c r="H22" i="4"/>
  <c r="AA69" i="14"/>
  <c r="D46" i="22"/>
  <c r="E46" i="22" s="1"/>
  <c r="C18" i="22"/>
  <c r="AB50" i="15"/>
  <c r="X60" i="15"/>
  <c r="X61" i="15" s="1"/>
  <c r="D40" i="22"/>
  <c r="D37" i="22"/>
  <c r="E37" i="22" s="1"/>
  <c r="AR56" i="15"/>
  <c r="D25" i="22"/>
  <c r="D27" i="22"/>
  <c r="E27" i="22" s="1"/>
  <c r="D12" i="22"/>
  <c r="D5" i="22"/>
  <c r="AI67" i="14"/>
  <c r="C28" i="22"/>
  <c r="D38" i="22"/>
  <c r="E38" i="22" s="1"/>
  <c r="C40" i="22"/>
  <c r="D15" i="22"/>
  <c r="E15" i="22" s="1"/>
  <c r="D21" i="22"/>
  <c r="D39" i="22"/>
  <c r="C30" i="22"/>
  <c r="D47" i="22"/>
  <c r="D45" i="22"/>
  <c r="E45" i="22" s="1"/>
  <c r="D53" i="22"/>
  <c r="E53" i="22" s="1"/>
  <c r="AF10" i="18"/>
  <c r="AZ8" i="18"/>
  <c r="BD8" i="18" s="1"/>
  <c r="BH8" i="18" s="1"/>
  <c r="G8" i="18" s="1"/>
  <c r="AA4" i="16"/>
  <c r="AE4" i="16" s="1"/>
  <c r="K31" i="4"/>
  <c r="H31" i="4"/>
  <c r="D36" i="22" s="1"/>
  <c r="E36" i="22" s="1"/>
  <c r="AB7" i="6"/>
  <c r="AB8" i="6" s="1"/>
  <c r="AB13" i="12"/>
  <c r="AF13" i="12" s="1"/>
  <c r="AF17" i="12" s="1"/>
  <c r="AF18" i="12" s="1"/>
  <c r="AA12" i="14"/>
  <c r="AA13" i="14" s="1"/>
  <c r="W36" i="16"/>
  <c r="W37" i="16" s="1"/>
  <c r="S13" i="14"/>
  <c r="W13" i="14"/>
  <c r="O13" i="14"/>
  <c r="X25" i="5"/>
  <c r="AB5" i="8"/>
  <c r="X22" i="8"/>
  <c r="X23" i="8" s="1"/>
  <c r="AF4" i="12"/>
  <c r="AB9" i="12"/>
  <c r="AF4" i="20"/>
  <c r="AF15" i="20" s="1"/>
  <c r="AB12" i="21"/>
  <c r="X29" i="21"/>
  <c r="X30" i="21" s="1"/>
  <c r="AA36" i="16"/>
  <c r="AA37" i="16" s="1"/>
  <c r="AB4" i="13"/>
  <c r="AB7" i="13" s="1"/>
  <c r="X7" i="13"/>
  <c r="AB17" i="18"/>
  <c r="AF14" i="18"/>
  <c r="AI5" i="14"/>
  <c r="AI12" i="14" s="1"/>
  <c r="AE61" i="14"/>
  <c r="AA34" i="14"/>
  <c r="AA47" i="14" s="1"/>
  <c r="W47" i="14"/>
  <c r="W48" i="14" s="1"/>
  <c r="W57" i="14"/>
  <c r="W58" i="14" s="1"/>
  <c r="AB30" i="15"/>
  <c r="X34" i="15"/>
  <c r="X35" i="15" s="1"/>
  <c r="AB64" i="15"/>
  <c r="X70" i="15"/>
  <c r="X71" i="15" s="1"/>
  <c r="AB38" i="15"/>
  <c r="X45" i="15"/>
  <c r="X46" i="15" s="1"/>
  <c r="AE19" i="16"/>
  <c r="AA26" i="16"/>
  <c r="AA27" i="16" s="1"/>
  <c r="AF11" i="15"/>
  <c r="AB12" i="15"/>
  <c r="AF5" i="15"/>
  <c r="AB7" i="15"/>
  <c r="AB8" i="15" s="1"/>
  <c r="AN25" i="15"/>
  <c r="AJ33" i="15"/>
  <c r="AB27" i="17"/>
  <c r="AB28" i="17" s="1"/>
  <c r="X28" i="17"/>
  <c r="AR16" i="18"/>
  <c r="AQ56" i="14"/>
  <c r="X20" i="11"/>
  <c r="X21" i="11" s="1"/>
  <c r="X9" i="11"/>
  <c r="AJ12" i="17"/>
  <c r="O70" i="14"/>
  <c r="S70" i="14"/>
  <c r="AC17" i="11"/>
  <c r="AE24" i="16"/>
  <c r="AF41" i="15"/>
  <c r="AF31" i="15"/>
  <c r="AB22" i="15"/>
  <c r="AB26" i="15" s="1"/>
  <c r="X27" i="15"/>
  <c r="AF51" i="15"/>
  <c r="AE53" i="14"/>
  <c r="AE63" i="14"/>
  <c r="AF5" i="12"/>
  <c r="AM5" i="11"/>
  <c r="AF7" i="8"/>
  <c r="AF5" i="7"/>
  <c r="AF5" i="6"/>
  <c r="AF21" i="5"/>
  <c r="AB25" i="5"/>
  <c r="AB7" i="19"/>
  <c r="X8" i="19"/>
  <c r="X24" i="19"/>
  <c r="AB23" i="19"/>
  <c r="D30" i="4"/>
  <c r="H30" i="4" s="1"/>
  <c r="D19" i="22" s="1"/>
  <c r="E19" i="22" s="1"/>
  <c r="E18" i="18"/>
  <c r="K17" i="4"/>
  <c r="H17" i="4"/>
  <c r="D35" i="22" s="1"/>
  <c r="E10" i="12"/>
  <c r="F6" i="7"/>
  <c r="X26" i="2"/>
  <c r="X34" i="2"/>
  <c r="S18" i="14"/>
  <c r="W17" i="14"/>
  <c r="W18" i="14" s="1"/>
  <c r="H26" i="4"/>
  <c r="D29" i="22" s="1"/>
  <c r="E34" i="22"/>
  <c r="H34" i="4"/>
  <c r="D10" i="22" s="1"/>
  <c r="K13" i="4"/>
  <c r="K37" i="4"/>
  <c r="H37" i="4"/>
  <c r="H19" i="4"/>
  <c r="BF48" i="14"/>
  <c r="F20" i="4" s="1"/>
  <c r="F58" i="4" s="1"/>
  <c r="AE16" i="14"/>
  <c r="AA17" i="14"/>
  <c r="AA18" i="14" s="1"/>
  <c r="AO4" i="10"/>
  <c r="AJ5" i="10"/>
  <c r="AJ6" i="10" s="1"/>
  <c r="AF17" i="21"/>
  <c r="AF18" i="21" s="1"/>
  <c r="AJ16" i="21"/>
  <c r="AJ5" i="19"/>
  <c r="AN5" i="19" s="1"/>
  <c r="AJ10" i="18"/>
  <c r="AI20" i="16"/>
  <c r="AF68" i="15"/>
  <c r="AV40" i="15"/>
  <c r="BD24" i="15"/>
  <c r="BH24" i="15" s="1"/>
  <c r="G24" i="15" s="1"/>
  <c r="AF18" i="15"/>
  <c r="AF19" i="15" s="1"/>
  <c r="W31" i="14"/>
  <c r="W70" i="14"/>
  <c r="AN4" i="7"/>
  <c r="AJ13" i="2"/>
  <c r="AJ14" i="2" s="1"/>
  <c r="AJ4" i="2"/>
  <c r="AJ5" i="2" s="1"/>
  <c r="AV9" i="18" l="1"/>
  <c r="AZ9" i="18" s="1"/>
  <c r="BD9" i="18" s="1"/>
  <c r="BH9" i="18" s="1"/>
  <c r="G9" i="18" s="1"/>
  <c r="AR10" i="18"/>
  <c r="D58" i="4"/>
  <c r="AN4" i="5"/>
  <c r="AJ16" i="5"/>
  <c r="AZ8" i="5"/>
  <c r="AJ8" i="2"/>
  <c r="AJ9" i="2" s="1"/>
  <c r="E47" i="22"/>
  <c r="AZ7" i="20"/>
  <c r="E29" i="22"/>
  <c r="AE69" i="14"/>
  <c r="D32" i="22"/>
  <c r="D6" i="22"/>
  <c r="E6" i="22" s="1"/>
  <c r="AF50" i="15"/>
  <c r="AB60" i="15"/>
  <c r="AB61" i="15" s="1"/>
  <c r="E40" i="22"/>
  <c r="AV56" i="15"/>
  <c r="D30" i="22"/>
  <c r="E30" i="22" s="1"/>
  <c r="AM67" i="14"/>
  <c r="D17" i="22"/>
  <c r="E17" i="22" s="1"/>
  <c r="D20" i="22"/>
  <c r="D48" i="22"/>
  <c r="E48" i="22" s="1"/>
  <c r="AB17" i="12"/>
  <c r="AB18" i="12" s="1"/>
  <c r="AJ13" i="12"/>
  <c r="AJ17" i="12" s="1"/>
  <c r="AJ18" i="12" s="1"/>
  <c r="AF7" i="6"/>
  <c r="AF8" i="6" s="1"/>
  <c r="AF4" i="13"/>
  <c r="AF7" i="13" s="1"/>
  <c r="AF27" i="17"/>
  <c r="AF28" i="17" s="1"/>
  <c r="AE36" i="16"/>
  <c r="AE37" i="16" s="1"/>
  <c r="AJ4" i="20"/>
  <c r="AJ15" i="20" s="1"/>
  <c r="AM5" i="14"/>
  <c r="AM12" i="14" s="1"/>
  <c r="AJ4" i="12"/>
  <c r="AF9" i="12"/>
  <c r="AF5" i="8"/>
  <c r="AB22" i="8"/>
  <c r="AB23" i="8" s="1"/>
  <c r="AB29" i="21"/>
  <c r="AB30" i="21" s="1"/>
  <c r="AF12" i="21"/>
  <c r="T8" i="13"/>
  <c r="AF17" i="18"/>
  <c r="AJ14" i="18"/>
  <c r="AA57" i="14"/>
  <c r="AA58" i="14" s="1"/>
  <c r="AI61" i="14"/>
  <c r="AE30" i="14"/>
  <c r="AA30" i="14"/>
  <c r="AA31" i="14" s="1"/>
  <c r="AF38" i="15"/>
  <c r="AB45" i="15"/>
  <c r="AB46" i="15" s="1"/>
  <c r="AF30" i="15"/>
  <c r="AJ30" i="15" s="1"/>
  <c r="AN30" i="15" s="1"/>
  <c r="AR30" i="15" s="1"/>
  <c r="AV30" i="15" s="1"/>
  <c r="AZ30" i="15" s="1"/>
  <c r="AB34" i="15"/>
  <c r="AB35" i="15" s="1"/>
  <c r="AF64" i="15"/>
  <c r="AB70" i="15"/>
  <c r="AB71" i="15" s="1"/>
  <c r="AI19" i="16"/>
  <c r="AE26" i="16"/>
  <c r="AE27" i="16" s="1"/>
  <c r="AJ11" i="15"/>
  <c r="AF12" i="15"/>
  <c r="AJ5" i="15"/>
  <c r="AF7" i="15"/>
  <c r="AF8" i="15" s="1"/>
  <c r="AR25" i="15"/>
  <c r="AN33" i="15"/>
  <c r="AV16" i="18"/>
  <c r="AU56" i="14"/>
  <c r="AC20" i="11"/>
  <c r="AC21" i="11" s="1"/>
  <c r="AC9" i="11"/>
  <c r="AN12" i="17"/>
  <c r="AA48" i="14"/>
  <c r="AE34" i="14"/>
  <c r="AE47" i="14" s="1"/>
  <c r="AJ5" i="12"/>
  <c r="K30" i="4"/>
  <c r="AI24" i="16"/>
  <c r="AI4" i="16"/>
  <c r="AJ41" i="15"/>
  <c r="AJ31" i="15"/>
  <c r="AF22" i="15"/>
  <c r="AF26" i="15" s="1"/>
  <c r="AB27" i="15"/>
  <c r="AJ51" i="15"/>
  <c r="AI53" i="14"/>
  <c r="AI63" i="14"/>
  <c r="AE13" i="14"/>
  <c r="AR5" i="11"/>
  <c r="AJ7" i="8"/>
  <c r="AJ5" i="7"/>
  <c r="AJ5" i="6"/>
  <c r="AJ21" i="5"/>
  <c r="AF25" i="5"/>
  <c r="AB24" i="19"/>
  <c r="AF23" i="19"/>
  <c r="AF7" i="19"/>
  <c r="AB8" i="19"/>
  <c r="X6" i="7"/>
  <c r="AB6" i="7"/>
  <c r="P6" i="7"/>
  <c r="AF6" i="7"/>
  <c r="AB34" i="2"/>
  <c r="AB26" i="2"/>
  <c r="H20" i="4"/>
  <c r="D9" i="22" s="1"/>
  <c r="E9" i="22" s="1"/>
  <c r="K20" i="4"/>
  <c r="AI16" i="14"/>
  <c r="AE17" i="14"/>
  <c r="AE18" i="14" s="1"/>
  <c r="AT4" i="10"/>
  <c r="AO5" i="10"/>
  <c r="AO6" i="10" s="1"/>
  <c r="AN16" i="21"/>
  <c r="AJ17" i="21"/>
  <c r="AJ18" i="21" s="1"/>
  <c r="AN10" i="18"/>
  <c r="AM20" i="16"/>
  <c r="AJ68" i="15"/>
  <c r="AZ40" i="15"/>
  <c r="AJ18" i="15"/>
  <c r="AJ19" i="15" s="1"/>
  <c r="AA70" i="14"/>
  <c r="AR4" i="7"/>
  <c r="AN4" i="2"/>
  <c r="AN5" i="2" s="1"/>
  <c r="AN13" i="2"/>
  <c r="AN14" i="2" s="1"/>
  <c r="AR4" i="5" l="1"/>
  <c r="AN16" i="5"/>
  <c r="BD8" i="5"/>
  <c r="K58" i="4"/>
  <c r="AN8" i="2"/>
  <c r="AN9" i="2" s="1"/>
  <c r="BD7" i="20"/>
  <c r="AI69" i="14"/>
  <c r="AJ50" i="15"/>
  <c r="AF60" i="15"/>
  <c r="AF61" i="15" s="1"/>
  <c r="AZ56" i="15"/>
  <c r="AQ67" i="14"/>
  <c r="AU67" i="14" s="1"/>
  <c r="AY67" i="14" s="1"/>
  <c r="BC67" i="14" s="1"/>
  <c r="BG67" i="14" s="1"/>
  <c r="F67" i="14" s="1"/>
  <c r="AN13" i="12"/>
  <c r="AN17" i="12" s="1"/>
  <c r="AN18" i="12" s="1"/>
  <c r="AI36" i="16"/>
  <c r="AI37" i="16" s="1"/>
  <c r="AJ27" i="17"/>
  <c r="AJ28" i="17" s="1"/>
  <c r="AJ4" i="13"/>
  <c r="AJ7" i="13" s="1"/>
  <c r="AJ8" i="13" s="1"/>
  <c r="AJ7" i="6"/>
  <c r="AJ8" i="6" s="1"/>
  <c r="AB8" i="13"/>
  <c r="P8" i="13"/>
  <c r="X8" i="13"/>
  <c r="I17" i="4"/>
  <c r="AF8" i="13"/>
  <c r="AQ5" i="14"/>
  <c r="AQ12" i="14" s="1"/>
  <c r="AI30" i="14"/>
  <c r="AJ5" i="8"/>
  <c r="AF22" i="8"/>
  <c r="AF23" i="8" s="1"/>
  <c r="AN4" i="12"/>
  <c r="AJ9" i="12"/>
  <c r="AJ10" i="12" s="1"/>
  <c r="AN4" i="20"/>
  <c r="AN15" i="20" s="1"/>
  <c r="AJ12" i="21"/>
  <c r="AF29" i="21"/>
  <c r="AF30" i="21" s="1"/>
  <c r="AJ17" i="18"/>
  <c r="AJ18" i="18" s="1"/>
  <c r="AN14" i="18"/>
  <c r="AM61" i="14"/>
  <c r="AE57" i="14"/>
  <c r="AE58" i="14" s="1"/>
  <c r="AJ64" i="15"/>
  <c r="AF70" i="15"/>
  <c r="AF71" i="15" s="1"/>
  <c r="AF34" i="15"/>
  <c r="AF35" i="15" s="1"/>
  <c r="AJ38" i="15"/>
  <c r="AF45" i="15"/>
  <c r="AF46" i="15" s="1"/>
  <c r="AM19" i="16"/>
  <c r="AI26" i="16"/>
  <c r="AI27" i="16" s="1"/>
  <c r="AJ12" i="15"/>
  <c r="AN11" i="15"/>
  <c r="AN5" i="15"/>
  <c r="AJ7" i="15"/>
  <c r="AJ8" i="15" s="1"/>
  <c r="AV25" i="15"/>
  <c r="AR33" i="15"/>
  <c r="AY56" i="14"/>
  <c r="AH9" i="11"/>
  <c r="AR12" i="17"/>
  <c r="AI34" i="14"/>
  <c r="AI47" i="14" s="1"/>
  <c r="AE48" i="14"/>
  <c r="AN5" i="12"/>
  <c r="AM24" i="16"/>
  <c r="AM4" i="16"/>
  <c r="AN41" i="15"/>
  <c r="AN31" i="15"/>
  <c r="AJ22" i="15"/>
  <c r="AJ26" i="15" s="1"/>
  <c r="AF27" i="15"/>
  <c r="AN51" i="15"/>
  <c r="AM53" i="14"/>
  <c r="AM63" i="14"/>
  <c r="AI13" i="14"/>
  <c r="AW5" i="11"/>
  <c r="AN7" i="8"/>
  <c r="AN5" i="7"/>
  <c r="AJ6" i="7"/>
  <c r="AN5" i="6"/>
  <c r="AN21" i="5"/>
  <c r="AJ25" i="5"/>
  <c r="AJ7" i="19"/>
  <c r="AF8" i="19"/>
  <c r="AF24" i="19"/>
  <c r="AJ23" i="19"/>
  <c r="T18" i="18"/>
  <c r="X18" i="18"/>
  <c r="I35" i="4"/>
  <c r="AB18" i="18"/>
  <c r="AF18" i="18"/>
  <c r="C33" i="22"/>
  <c r="E33" i="22" s="1"/>
  <c r="P10" i="12"/>
  <c r="T10" i="12"/>
  <c r="X10" i="12"/>
  <c r="AB10" i="12"/>
  <c r="AF10" i="12"/>
  <c r="AJ18" i="2"/>
  <c r="AF26" i="2"/>
  <c r="AJ29" i="2"/>
  <c r="AJ33" i="2" s="1"/>
  <c r="AF34" i="2"/>
  <c r="D28" i="22"/>
  <c r="E28" i="22" s="1"/>
  <c r="AI17" i="14"/>
  <c r="AI18" i="14" s="1"/>
  <c r="AM16" i="14"/>
  <c r="AY4" i="10"/>
  <c r="AT5" i="10"/>
  <c r="AT6" i="10" s="1"/>
  <c r="AN17" i="21"/>
  <c r="AN18" i="21" s="1"/>
  <c r="AR16" i="21"/>
  <c r="AR5" i="19"/>
  <c r="AQ20" i="16"/>
  <c r="AN68" i="15"/>
  <c r="BD40" i="15"/>
  <c r="BH40" i="15" s="1"/>
  <c r="G40" i="15" s="1"/>
  <c r="AN18" i="15"/>
  <c r="AN19" i="15" s="1"/>
  <c r="AE31" i="14"/>
  <c r="AE70" i="14"/>
  <c r="AV4" i="7"/>
  <c r="AR13" i="2"/>
  <c r="AR14" i="2" s="1"/>
  <c r="AR4" i="2"/>
  <c r="AR5" i="2" s="1"/>
  <c r="AV4" i="5" l="1"/>
  <c r="AR16" i="5"/>
  <c r="BH8" i="5"/>
  <c r="AR8" i="2"/>
  <c r="AR9" i="2" s="1"/>
  <c r="BH7" i="20"/>
  <c r="G7" i="20" s="1"/>
  <c r="AN50" i="15"/>
  <c r="AR50" i="15" s="1"/>
  <c r="AV50" i="15" s="1"/>
  <c r="AZ50" i="15" s="1"/>
  <c r="BD50" i="15" s="1"/>
  <c r="BH50" i="15" s="1"/>
  <c r="G50" i="15" s="1"/>
  <c r="AJ60" i="15"/>
  <c r="AJ61" i="15" s="1"/>
  <c r="AR13" i="12"/>
  <c r="AR17" i="12" s="1"/>
  <c r="AR18" i="12" s="1"/>
  <c r="BD56" i="15"/>
  <c r="AM69" i="14"/>
  <c r="C16" i="22"/>
  <c r="C35" i="22"/>
  <c r="E35" i="22" s="1"/>
  <c r="AM36" i="16"/>
  <c r="AM37" i="16" s="1"/>
  <c r="AN27" i="17"/>
  <c r="AN28" i="17" s="1"/>
  <c r="AN4" i="13"/>
  <c r="AN7" i="13" s="1"/>
  <c r="AN8" i="13" s="1"/>
  <c r="AN7" i="6"/>
  <c r="AN8" i="6" s="1"/>
  <c r="AU5" i="14"/>
  <c r="AU12" i="14" s="1"/>
  <c r="AM30" i="14"/>
  <c r="AJ25" i="2"/>
  <c r="AJ26" i="2" s="1"/>
  <c r="AR4" i="12"/>
  <c r="AN9" i="12"/>
  <c r="AN10" i="12" s="1"/>
  <c r="AN5" i="8"/>
  <c r="AJ22" i="8"/>
  <c r="AJ23" i="8" s="1"/>
  <c r="AR4" i="20"/>
  <c r="AR15" i="20" s="1"/>
  <c r="AJ29" i="21"/>
  <c r="AJ30" i="21" s="1"/>
  <c r="AN12" i="21"/>
  <c r="AN17" i="18"/>
  <c r="AN18" i="18" s="1"/>
  <c r="AR14" i="18"/>
  <c r="AI57" i="14"/>
  <c r="AI58" i="14" s="1"/>
  <c r="AQ61" i="14"/>
  <c r="AJ34" i="15"/>
  <c r="AJ35" i="15" s="1"/>
  <c r="AN38" i="15"/>
  <c r="AJ45" i="15"/>
  <c r="AJ46" i="15" s="1"/>
  <c r="AN64" i="15"/>
  <c r="AJ70" i="15"/>
  <c r="AJ71" i="15" s="1"/>
  <c r="AQ19" i="16"/>
  <c r="AM26" i="16"/>
  <c r="AM27" i="16" s="1"/>
  <c r="AR11" i="15"/>
  <c r="AN12" i="15"/>
  <c r="AN7" i="15"/>
  <c r="AN8" i="15" s="1"/>
  <c r="AR5" i="15"/>
  <c r="AZ25" i="15"/>
  <c r="AV33" i="15"/>
  <c r="BD16" i="18"/>
  <c r="BC56" i="14"/>
  <c r="AM9" i="11"/>
  <c r="AV12" i="17"/>
  <c r="AM34" i="14"/>
  <c r="AM47" i="14" s="1"/>
  <c r="AI48" i="14"/>
  <c r="AR5" i="12"/>
  <c r="AR27" i="17"/>
  <c r="AQ24" i="16"/>
  <c r="AQ4" i="16"/>
  <c r="AR41" i="15"/>
  <c r="AR31" i="15"/>
  <c r="AN22" i="15"/>
  <c r="AN26" i="15" s="1"/>
  <c r="AJ27" i="15"/>
  <c r="AR51" i="15"/>
  <c r="AQ53" i="14"/>
  <c r="AQ63" i="14"/>
  <c r="AM13" i="14"/>
  <c r="BB5" i="11"/>
  <c r="AR7" i="8"/>
  <c r="AR5" i="7"/>
  <c r="AN6" i="7"/>
  <c r="AR5" i="6"/>
  <c r="AR21" i="5"/>
  <c r="AN25" i="5"/>
  <c r="AJ24" i="19"/>
  <c r="AN23" i="19"/>
  <c r="AN7" i="19"/>
  <c r="AJ8" i="19"/>
  <c r="AN29" i="2"/>
  <c r="AN33" i="2" s="1"/>
  <c r="AJ34" i="2"/>
  <c r="AN18" i="2"/>
  <c r="AM17" i="14"/>
  <c r="AM18" i="14" s="1"/>
  <c r="AQ16" i="14"/>
  <c r="BD4" i="10"/>
  <c r="AY5" i="10"/>
  <c r="AY6" i="10" s="1"/>
  <c r="AV16" i="21"/>
  <c r="AR17" i="21"/>
  <c r="AR18" i="21" s="1"/>
  <c r="AV5" i="19"/>
  <c r="AV4" i="18"/>
  <c r="AV10" i="18" s="1"/>
  <c r="AU20" i="16"/>
  <c r="AR68" i="15"/>
  <c r="AR18" i="15"/>
  <c r="AR19" i="15" s="1"/>
  <c r="AI70" i="14"/>
  <c r="AI31" i="14"/>
  <c r="AZ4" i="7"/>
  <c r="AV4" i="2"/>
  <c r="AV5" i="2" s="1"/>
  <c r="AV13" i="2"/>
  <c r="AV14" i="2" s="1"/>
  <c r="AZ4" i="5" l="1"/>
  <c r="AV16" i="5"/>
  <c r="G8" i="5"/>
  <c r="AV8" i="2"/>
  <c r="AV9" i="2" s="1"/>
  <c r="AV13" i="12"/>
  <c r="AV17" i="12" s="1"/>
  <c r="AV18" i="12" s="1"/>
  <c r="AR60" i="15"/>
  <c r="AR61" i="15" s="1"/>
  <c r="AN60" i="15"/>
  <c r="AN61" i="15" s="1"/>
  <c r="AQ36" i="16"/>
  <c r="AQ37" i="16" s="1"/>
  <c r="BH56" i="15"/>
  <c r="G56" i="15" s="1"/>
  <c r="AR4" i="13"/>
  <c r="AR7" i="13" s="1"/>
  <c r="AR8" i="13" s="1"/>
  <c r="AR7" i="6"/>
  <c r="AR8" i="6" s="1"/>
  <c r="AQ30" i="14"/>
  <c r="AY5" i="14"/>
  <c r="AR5" i="8"/>
  <c r="AN22" i="8"/>
  <c r="AN23" i="8" s="1"/>
  <c r="AN25" i="2"/>
  <c r="AN26" i="2" s="1"/>
  <c r="AV4" i="6"/>
  <c r="AV4" i="12"/>
  <c r="AR9" i="12"/>
  <c r="AR10" i="12" s="1"/>
  <c r="AV4" i="20"/>
  <c r="AV15" i="20" s="1"/>
  <c r="AR12" i="21"/>
  <c r="AN29" i="21"/>
  <c r="AN30" i="21" s="1"/>
  <c r="AR17" i="18"/>
  <c r="AV14" i="18"/>
  <c r="AU61" i="14"/>
  <c r="AQ69" i="14"/>
  <c r="AM57" i="14"/>
  <c r="AM58" i="14" s="1"/>
  <c r="AN34" i="15"/>
  <c r="AN35" i="15" s="1"/>
  <c r="AR64" i="15"/>
  <c r="AN70" i="15"/>
  <c r="AN71" i="15" s="1"/>
  <c r="AR38" i="15"/>
  <c r="AN45" i="15"/>
  <c r="AN46" i="15" s="1"/>
  <c r="AU19" i="16"/>
  <c r="AQ26" i="16"/>
  <c r="AQ27" i="16" s="1"/>
  <c r="AV11" i="15"/>
  <c r="AR12" i="15"/>
  <c r="AR7" i="15"/>
  <c r="AR8" i="15" s="1"/>
  <c r="AV5" i="15"/>
  <c r="BD25" i="15"/>
  <c r="AZ33" i="15"/>
  <c r="AV27" i="17"/>
  <c r="AR28" i="17"/>
  <c r="BH16" i="18"/>
  <c r="G16" i="18" s="1"/>
  <c r="BG56" i="14"/>
  <c r="F56" i="14" s="1"/>
  <c r="AR9" i="11"/>
  <c r="BD4" i="17"/>
  <c r="BH4" i="17" s="1"/>
  <c r="AZ12" i="17"/>
  <c r="AQ34" i="14"/>
  <c r="AQ47" i="14" s="1"/>
  <c r="AM48" i="14"/>
  <c r="AV5" i="12"/>
  <c r="AU24" i="16"/>
  <c r="AU4" i="16"/>
  <c r="AV41" i="15"/>
  <c r="AV31" i="15"/>
  <c r="AR22" i="15"/>
  <c r="AR26" i="15" s="1"/>
  <c r="AN27" i="15"/>
  <c r="AV51" i="15"/>
  <c r="AV60" i="15" s="1"/>
  <c r="AU53" i="14"/>
  <c r="AU63" i="14"/>
  <c r="AQ13" i="14"/>
  <c r="BG5" i="11"/>
  <c r="AV7" i="8"/>
  <c r="AV5" i="7"/>
  <c r="AR6" i="7"/>
  <c r="AV5" i="6"/>
  <c r="AV21" i="5"/>
  <c r="AR25" i="5"/>
  <c r="AR7" i="19"/>
  <c r="AN8" i="19"/>
  <c r="AN24" i="19"/>
  <c r="AR23" i="19"/>
  <c r="AR18" i="2"/>
  <c r="AR29" i="2"/>
  <c r="AR33" i="2" s="1"/>
  <c r="AN34" i="2"/>
  <c r="AQ17" i="14"/>
  <c r="AQ18" i="14" s="1"/>
  <c r="AU16" i="14"/>
  <c r="BI4" i="10"/>
  <c r="BD5" i="10"/>
  <c r="BD6" i="10" s="1"/>
  <c r="AV17" i="21"/>
  <c r="AV18" i="21" s="1"/>
  <c r="AZ16" i="21"/>
  <c r="AZ5" i="19"/>
  <c r="AZ4" i="18"/>
  <c r="AZ10" i="18" s="1"/>
  <c r="AY20" i="16"/>
  <c r="AV68" i="15"/>
  <c r="AV18" i="15"/>
  <c r="AV19" i="15" s="1"/>
  <c r="AM31" i="14"/>
  <c r="AM70" i="14"/>
  <c r="BD4" i="7"/>
  <c r="BH4" i="7" s="1"/>
  <c r="G4" i="7" s="1"/>
  <c r="AZ4" i="2"/>
  <c r="AZ5" i="2" s="1"/>
  <c r="AZ13" i="2"/>
  <c r="AZ14" i="2" s="1"/>
  <c r="BD4" i="5" l="1"/>
  <c r="AZ16" i="5"/>
  <c r="BH12" i="17"/>
  <c r="G4" i="17"/>
  <c r="AZ13" i="12"/>
  <c r="AZ17" i="12" s="1"/>
  <c r="AZ18" i="12" s="1"/>
  <c r="AZ8" i="2"/>
  <c r="AZ9" i="2" s="1"/>
  <c r="AU36" i="16"/>
  <c r="AU37" i="16" s="1"/>
  <c r="AV4" i="13"/>
  <c r="AV7" i="13" s="1"/>
  <c r="AV8" i="13" s="1"/>
  <c r="AV7" i="6"/>
  <c r="AV8" i="6" s="1"/>
  <c r="AU30" i="14"/>
  <c r="AY12" i="14"/>
  <c r="BC5" i="14"/>
  <c r="AR25" i="2"/>
  <c r="AR26" i="2" s="1"/>
  <c r="AZ4" i="12"/>
  <c r="AV9" i="12"/>
  <c r="AV10" i="12" s="1"/>
  <c r="AZ4" i="6"/>
  <c r="AZ4" i="20"/>
  <c r="AZ15" i="20" s="1"/>
  <c r="AV5" i="8"/>
  <c r="AR22" i="8"/>
  <c r="AR23" i="8" s="1"/>
  <c r="AR29" i="21"/>
  <c r="AR30" i="21" s="1"/>
  <c r="AV12" i="21"/>
  <c r="AV17" i="18"/>
  <c r="AV18" i="18" s="1"/>
  <c r="AZ14" i="18"/>
  <c r="AQ57" i="14"/>
  <c r="AQ58" i="14" s="1"/>
  <c r="AY61" i="14"/>
  <c r="AU69" i="14"/>
  <c r="AV38" i="15"/>
  <c r="AR45" i="15"/>
  <c r="AR46" i="15" s="1"/>
  <c r="AR34" i="15"/>
  <c r="AR35" i="15" s="1"/>
  <c r="AV64" i="15"/>
  <c r="AR70" i="15"/>
  <c r="AR71" i="15" s="1"/>
  <c r="AY19" i="16"/>
  <c r="AU26" i="16"/>
  <c r="AU27" i="16" s="1"/>
  <c r="AZ11" i="15"/>
  <c r="AV12" i="15"/>
  <c r="AV7" i="15"/>
  <c r="AV8" i="15" s="1"/>
  <c r="AZ5" i="15"/>
  <c r="BH25" i="15"/>
  <c r="G25" i="15" s="1"/>
  <c r="BD33" i="15"/>
  <c r="AY36" i="16"/>
  <c r="AW9" i="11"/>
  <c r="BD12" i="17"/>
  <c r="AQ48" i="14"/>
  <c r="AU34" i="14"/>
  <c r="AU47" i="14" s="1"/>
  <c r="AZ5" i="12"/>
  <c r="AZ27" i="17"/>
  <c r="AV28" i="17"/>
  <c r="AY24" i="16"/>
  <c r="AY4" i="16"/>
  <c r="AZ41" i="15"/>
  <c r="AZ31" i="15"/>
  <c r="AV22" i="15"/>
  <c r="AV26" i="15" s="1"/>
  <c r="AR27" i="15"/>
  <c r="AZ51" i="15"/>
  <c r="AZ60" i="15" s="1"/>
  <c r="AV61" i="15"/>
  <c r="AY53" i="14"/>
  <c r="AY63" i="14"/>
  <c r="AU13" i="14"/>
  <c r="BL5" i="11"/>
  <c r="AZ7" i="8"/>
  <c r="AZ5" i="7"/>
  <c r="AV6" i="7"/>
  <c r="AZ5" i="6"/>
  <c r="AZ21" i="5"/>
  <c r="AV25" i="5"/>
  <c r="AR24" i="19"/>
  <c r="AV23" i="19"/>
  <c r="AV7" i="19"/>
  <c r="AR8" i="19"/>
  <c r="AV29" i="2"/>
  <c r="AV33" i="2" s="1"/>
  <c r="AR34" i="2"/>
  <c r="AV18" i="2"/>
  <c r="C46" i="4"/>
  <c r="AU17" i="14"/>
  <c r="AU18" i="14" s="1"/>
  <c r="AY16" i="14"/>
  <c r="BI5" i="10"/>
  <c r="BI6" i="10" s="1"/>
  <c r="BN4" i="10"/>
  <c r="BS4" i="10" s="1"/>
  <c r="BD16" i="21"/>
  <c r="BH16" i="21" s="1"/>
  <c r="AZ17" i="21"/>
  <c r="AZ18" i="21" s="1"/>
  <c r="BD5" i="19"/>
  <c r="BH5" i="19" s="1"/>
  <c r="G5" i="19" s="1"/>
  <c r="BD4" i="18"/>
  <c r="BD10" i="18" s="1"/>
  <c r="BC20" i="16"/>
  <c r="BG20" i="16" s="1"/>
  <c r="F20" i="16" s="1"/>
  <c r="AZ68" i="15"/>
  <c r="AZ18" i="15"/>
  <c r="AZ19" i="15" s="1"/>
  <c r="AQ31" i="14"/>
  <c r="AQ70" i="14"/>
  <c r="BD13" i="2"/>
  <c r="BD4" i="2"/>
  <c r="BD5" i="2" s="1"/>
  <c r="BD13" i="12" l="1"/>
  <c r="BD17" i="12" s="1"/>
  <c r="BD18" i="12" s="1"/>
  <c r="BH4" i="5"/>
  <c r="BD16" i="5"/>
  <c r="BH13" i="2"/>
  <c r="BD14" i="2"/>
  <c r="BD8" i="2"/>
  <c r="BD9" i="2" s="1"/>
  <c r="BH4" i="2"/>
  <c r="AZ4" i="13"/>
  <c r="AZ7" i="13" s="1"/>
  <c r="AZ8" i="13" s="1"/>
  <c r="AZ7" i="6"/>
  <c r="AZ8" i="6" s="1"/>
  <c r="AY30" i="14"/>
  <c r="BC12" i="14"/>
  <c r="BG5" i="14"/>
  <c r="F5" i="14" s="1"/>
  <c r="AV25" i="2"/>
  <c r="AV26" i="2" s="1"/>
  <c r="BD4" i="20"/>
  <c r="BD15" i="20" s="1"/>
  <c r="BD4" i="6"/>
  <c r="BD4" i="12"/>
  <c r="AZ9" i="12"/>
  <c r="AZ10" i="12" s="1"/>
  <c r="AZ5" i="8"/>
  <c r="AV22" i="8"/>
  <c r="AV23" i="8" s="1"/>
  <c r="AZ12" i="21"/>
  <c r="AV29" i="21"/>
  <c r="AV30" i="21" s="1"/>
  <c r="AZ17" i="18"/>
  <c r="AZ18" i="18" s="1"/>
  <c r="BD14" i="18"/>
  <c r="BC61" i="14"/>
  <c r="AY69" i="14"/>
  <c r="AU57" i="14"/>
  <c r="AU58" i="14" s="1"/>
  <c r="AZ64" i="15"/>
  <c r="AV70" i="15"/>
  <c r="AV71" i="15" s="1"/>
  <c r="AV34" i="15"/>
  <c r="AV35" i="15" s="1"/>
  <c r="AZ38" i="15"/>
  <c r="AV45" i="15"/>
  <c r="AV46" i="15" s="1"/>
  <c r="BC19" i="16"/>
  <c r="AY26" i="16"/>
  <c r="AY27" i="16" s="1"/>
  <c r="BD11" i="15"/>
  <c r="AZ12" i="15"/>
  <c r="AZ7" i="15"/>
  <c r="AZ8" i="15" s="1"/>
  <c r="BD5" i="15"/>
  <c r="BH33" i="15"/>
  <c r="G33" i="15" s="1"/>
  <c r="BG4" i="11"/>
  <c r="BB9" i="11"/>
  <c r="AU48" i="14"/>
  <c r="AY34" i="14"/>
  <c r="AY47" i="14" s="1"/>
  <c r="BD5" i="12"/>
  <c r="BH5" i="12" s="1"/>
  <c r="G5" i="12" s="1"/>
  <c r="BH4" i="18"/>
  <c r="G4" i="18" s="1"/>
  <c r="BD27" i="17"/>
  <c r="AZ28" i="17"/>
  <c r="BC36" i="16"/>
  <c r="AY37" i="16"/>
  <c r="BC24" i="16"/>
  <c r="BC4" i="16"/>
  <c r="BD41" i="15"/>
  <c r="BD31" i="15"/>
  <c r="AZ22" i="15"/>
  <c r="AZ26" i="15" s="1"/>
  <c r="AV27" i="15"/>
  <c r="BD51" i="15"/>
  <c r="BD60" i="15" s="1"/>
  <c r="AZ61" i="15"/>
  <c r="BC53" i="14"/>
  <c r="BC63" i="14"/>
  <c r="AY13" i="14"/>
  <c r="BQ5" i="11"/>
  <c r="G5" i="11" s="1"/>
  <c r="BD7" i="8"/>
  <c r="AZ6" i="7"/>
  <c r="BD5" i="7"/>
  <c r="BD5" i="6"/>
  <c r="BD21" i="5"/>
  <c r="AZ25" i="5"/>
  <c r="AZ7" i="19"/>
  <c r="AV8" i="19"/>
  <c r="AV24" i="19"/>
  <c r="AZ23" i="19"/>
  <c r="AZ18" i="2"/>
  <c r="AZ29" i="2"/>
  <c r="AZ33" i="2" s="1"/>
  <c r="AV34" i="2"/>
  <c r="BS5" i="10"/>
  <c r="G6" i="10" s="1"/>
  <c r="G4" i="10"/>
  <c r="BH17" i="21"/>
  <c r="G18" i="21" s="1"/>
  <c r="C54" i="4" s="1"/>
  <c r="G16" i="21"/>
  <c r="AY17" i="14"/>
  <c r="AY18" i="14" s="1"/>
  <c r="BC16" i="14"/>
  <c r="BG16" i="14" s="1"/>
  <c r="F16" i="14" s="1"/>
  <c r="BN5" i="10"/>
  <c r="BD17" i="21"/>
  <c r="BD68" i="15"/>
  <c r="BH68" i="15" s="1"/>
  <c r="G68" i="15" s="1"/>
  <c r="BD18" i="15"/>
  <c r="BD19" i="15" s="1"/>
  <c r="AU31" i="14"/>
  <c r="AU70" i="14"/>
  <c r="BH13" i="12" l="1"/>
  <c r="G13" i="12" s="1"/>
  <c r="G4" i="5"/>
  <c r="BH16" i="5"/>
  <c r="G17" i="5" s="1"/>
  <c r="G13" i="2"/>
  <c r="C45" i="4" s="1"/>
  <c r="G14" i="2"/>
  <c r="BH14" i="2"/>
  <c r="G5" i="2"/>
  <c r="C43" i="4" s="1"/>
  <c r="G4" i="2"/>
  <c r="BH5" i="2"/>
  <c r="BH8" i="2"/>
  <c r="BC69" i="14"/>
  <c r="BH10" i="18"/>
  <c r="BD4" i="13"/>
  <c r="BD7" i="13" s="1"/>
  <c r="BD8" i="13" s="1"/>
  <c r="BC30" i="14"/>
  <c r="BD7" i="6"/>
  <c r="BG12" i="14"/>
  <c r="BH4" i="12"/>
  <c r="G4" i="12" s="1"/>
  <c r="BD9" i="12"/>
  <c r="BD10" i="12" s="1"/>
  <c r="BH4" i="20"/>
  <c r="G4" i="20" s="1"/>
  <c r="AZ25" i="2"/>
  <c r="AZ26" i="2" s="1"/>
  <c r="BD5" i="8"/>
  <c r="AZ22" i="8"/>
  <c r="AZ23" i="8" s="1"/>
  <c r="BH4" i="6"/>
  <c r="G4" i="6" s="1"/>
  <c r="AZ29" i="21"/>
  <c r="AZ30" i="21" s="1"/>
  <c r="BD12" i="21"/>
  <c r="BD17" i="18"/>
  <c r="BD18" i="18" s="1"/>
  <c r="BH14" i="18"/>
  <c r="G14" i="18" s="1"/>
  <c r="AY57" i="14"/>
  <c r="AY58" i="14" s="1"/>
  <c r="BG61" i="14"/>
  <c r="F61" i="14" s="1"/>
  <c r="BD38" i="15"/>
  <c r="AZ45" i="15"/>
  <c r="AZ46" i="15" s="1"/>
  <c r="BD30" i="15"/>
  <c r="AZ34" i="15"/>
  <c r="AZ35" i="15" s="1"/>
  <c r="BD64" i="15"/>
  <c r="AZ70" i="15"/>
  <c r="AZ71" i="15" s="1"/>
  <c r="BG19" i="16"/>
  <c r="F19" i="16" s="1"/>
  <c r="BC26" i="16"/>
  <c r="BC27" i="16" s="1"/>
  <c r="BH11" i="15"/>
  <c r="BD12" i="15"/>
  <c r="BH5" i="15"/>
  <c r="G5" i="15" s="1"/>
  <c r="BD7" i="15"/>
  <c r="BD8" i="15" s="1"/>
  <c r="BL4" i="11"/>
  <c r="BG9" i="11"/>
  <c r="BC34" i="14"/>
  <c r="BC47" i="14" s="1"/>
  <c r="AY48" i="14"/>
  <c r="BH18" i="15"/>
  <c r="G19" i="15" s="1"/>
  <c r="BH27" i="17"/>
  <c r="BD28" i="17"/>
  <c r="BC37" i="16"/>
  <c r="BG24" i="16"/>
  <c r="F24" i="16" s="1"/>
  <c r="BG4" i="16"/>
  <c r="F4" i="16" s="1"/>
  <c r="BH41" i="15"/>
  <c r="G41" i="15" s="1"/>
  <c r="BH31" i="15"/>
  <c r="G31" i="15" s="1"/>
  <c r="AZ27" i="15"/>
  <c r="BD22" i="15"/>
  <c r="BD26" i="15" s="1"/>
  <c r="BH51" i="15"/>
  <c r="G51" i="15" s="1"/>
  <c r="BD61" i="15"/>
  <c r="BG53" i="14"/>
  <c r="F53" i="14" s="1"/>
  <c r="BG63" i="14"/>
  <c r="F63" i="14" s="1"/>
  <c r="BC13" i="14"/>
  <c r="BH7" i="8"/>
  <c r="G7" i="8" s="1"/>
  <c r="BD6" i="7"/>
  <c r="BH5" i="6"/>
  <c r="G5" i="6" s="1"/>
  <c r="BH21" i="5"/>
  <c r="G21" i="5" s="1"/>
  <c r="BD25" i="5"/>
  <c r="AZ24" i="19"/>
  <c r="BD23" i="19"/>
  <c r="BD7" i="19"/>
  <c r="AZ8" i="19"/>
  <c r="E13" i="17"/>
  <c r="E13" i="21"/>
  <c r="BD29" i="2"/>
  <c r="BD33" i="2" s="1"/>
  <c r="AZ34" i="2"/>
  <c r="BD18" i="2"/>
  <c r="C47" i="4"/>
  <c r="BS6" i="10"/>
  <c r="BG17" i="14"/>
  <c r="BH18" i="21"/>
  <c r="BC17" i="14"/>
  <c r="BN6" i="10"/>
  <c r="BD18" i="21"/>
  <c r="AY31" i="14"/>
  <c r="AY70" i="14"/>
  <c r="BH17" i="12" l="1"/>
  <c r="G18" i="12" s="1"/>
  <c r="C16" i="4" s="1"/>
  <c r="BH9" i="2"/>
  <c r="G9" i="2"/>
  <c r="G8" i="2"/>
  <c r="BH15" i="20"/>
  <c r="G16" i="20" s="1"/>
  <c r="BG36" i="16"/>
  <c r="BG69" i="14"/>
  <c r="BH60" i="15"/>
  <c r="BH19" i="15"/>
  <c r="BG30" i="14"/>
  <c r="F31" i="14" s="1"/>
  <c r="BH4" i="13"/>
  <c r="G4" i="13" s="1"/>
  <c r="BH7" i="6"/>
  <c r="G8" i="6" s="1"/>
  <c r="BD25" i="2"/>
  <c r="BH5" i="8"/>
  <c r="G5" i="8" s="1"/>
  <c r="BD22" i="8"/>
  <c r="BD23" i="8" s="1"/>
  <c r="BH9" i="12"/>
  <c r="G10" i="12" s="1"/>
  <c r="C15" i="4" s="1"/>
  <c r="BH12" i="21"/>
  <c r="G13" i="21" s="1"/>
  <c r="BD29" i="21"/>
  <c r="BD30" i="21" s="1"/>
  <c r="BH17" i="18"/>
  <c r="BC57" i="14"/>
  <c r="BC58" i="14" s="1"/>
  <c r="BH64" i="15"/>
  <c r="G64" i="15" s="1"/>
  <c r="BD70" i="15"/>
  <c r="BD71" i="15" s="1"/>
  <c r="BH30" i="15"/>
  <c r="G30" i="15" s="1"/>
  <c r="BD34" i="15"/>
  <c r="BD35" i="15" s="1"/>
  <c r="BH38" i="15"/>
  <c r="G38" i="15" s="1"/>
  <c r="BD45" i="15"/>
  <c r="BD46" i="15" s="1"/>
  <c r="BG26" i="16"/>
  <c r="G11" i="15"/>
  <c r="C53" i="4" s="1"/>
  <c r="BH12" i="15"/>
  <c r="G12" i="15"/>
  <c r="BH7" i="15"/>
  <c r="BQ4" i="11"/>
  <c r="G4" i="11" s="1"/>
  <c r="BL9" i="11"/>
  <c r="BH5" i="7"/>
  <c r="BG34" i="14"/>
  <c r="F34" i="14" s="1"/>
  <c r="BC48" i="14"/>
  <c r="G18" i="15"/>
  <c r="C52" i="4" s="1"/>
  <c r="D13" i="22"/>
  <c r="BH22" i="15"/>
  <c r="G22" i="15" s="1"/>
  <c r="BD27" i="15"/>
  <c r="BH18" i="12"/>
  <c r="BH25" i="5"/>
  <c r="BH7" i="19"/>
  <c r="BD8" i="19"/>
  <c r="BD24" i="19"/>
  <c r="E10" i="11"/>
  <c r="BH18" i="2"/>
  <c r="BH29" i="2"/>
  <c r="G29" i="2" s="1"/>
  <c r="BD34" i="2"/>
  <c r="F18" i="14"/>
  <c r="C49" i="4" s="1"/>
  <c r="BG18" i="14"/>
  <c r="BC18" i="14"/>
  <c r="BD8" i="6"/>
  <c r="G18" i="2" l="1"/>
  <c r="BH25" i="2"/>
  <c r="G26" i="2" s="1"/>
  <c r="C6" i="4" s="1"/>
  <c r="BH33" i="2"/>
  <c r="G34" i="2" s="1"/>
  <c r="BH7" i="13"/>
  <c r="BH8" i="13" s="1"/>
  <c r="BG47" i="14"/>
  <c r="BH26" i="15"/>
  <c r="BH10" i="12"/>
  <c r="BH8" i="6"/>
  <c r="BH22" i="8"/>
  <c r="BH29" i="21"/>
  <c r="G18" i="18"/>
  <c r="C35" i="4" s="1"/>
  <c r="BH18" i="18"/>
  <c r="BG57" i="14"/>
  <c r="F58" i="14" s="1"/>
  <c r="C21" i="4" s="1"/>
  <c r="BH34" i="15"/>
  <c r="G35" i="15" s="1"/>
  <c r="C25" i="4" s="1"/>
  <c r="BH45" i="15"/>
  <c r="G46" i="15" s="1"/>
  <c r="C26" i="4" s="1"/>
  <c r="BH70" i="15"/>
  <c r="G71" i="15" s="1"/>
  <c r="C28" i="4" s="1"/>
  <c r="BQ9" i="11"/>
  <c r="G10" i="11" s="1"/>
  <c r="C10" i="4"/>
  <c r="D4" i="22"/>
  <c r="BH28" i="17"/>
  <c r="G28" i="17"/>
  <c r="C33" i="4" s="1"/>
  <c r="BG37" i="16"/>
  <c r="F37" i="16"/>
  <c r="C31" i="4" s="1"/>
  <c r="BG27" i="16"/>
  <c r="F27" i="16"/>
  <c r="BH8" i="15"/>
  <c r="G8" i="15"/>
  <c r="C23" i="4" s="1"/>
  <c r="G61" i="15"/>
  <c r="C27" i="4" s="1"/>
  <c r="BH61" i="15"/>
  <c r="F13" i="14"/>
  <c r="C18" i="4" s="1"/>
  <c r="BG13" i="14"/>
  <c r="G6" i="7"/>
  <c r="BH6" i="7"/>
  <c r="I32" i="4"/>
  <c r="P13" i="17"/>
  <c r="X13" i="17"/>
  <c r="AB13" i="17"/>
  <c r="T13" i="17"/>
  <c r="AF13" i="17"/>
  <c r="AJ13" i="17"/>
  <c r="AN13" i="17"/>
  <c r="AR13" i="17"/>
  <c r="AV13" i="17"/>
  <c r="AZ13" i="17"/>
  <c r="G13" i="17"/>
  <c r="C32" i="4" s="1"/>
  <c r="BD13" i="17"/>
  <c r="BH13" i="17"/>
  <c r="I39" i="4"/>
  <c r="T13" i="21"/>
  <c r="X13" i="21"/>
  <c r="P13" i="21"/>
  <c r="AB13" i="21"/>
  <c r="AF13" i="21"/>
  <c r="AJ13" i="21"/>
  <c r="AN13" i="21"/>
  <c r="AR13" i="21"/>
  <c r="AV13" i="21"/>
  <c r="AZ13" i="21"/>
  <c r="BH13" i="21"/>
  <c r="BD13" i="21"/>
  <c r="C39" i="4"/>
  <c r="I38" i="4"/>
  <c r="X16" i="20"/>
  <c r="T16" i="20"/>
  <c r="P16" i="20"/>
  <c r="AB16" i="20"/>
  <c r="AF16" i="20"/>
  <c r="AJ16" i="20"/>
  <c r="AN16" i="20"/>
  <c r="AR16" i="20"/>
  <c r="AV16" i="20"/>
  <c r="C38" i="4"/>
  <c r="BH16" i="20"/>
  <c r="BD16" i="20"/>
  <c r="C19" i="4"/>
  <c r="BG31" i="14"/>
  <c r="F70" i="14"/>
  <c r="C22" i="4" s="1"/>
  <c r="BG70" i="14"/>
  <c r="BC31" i="14"/>
  <c r="BC70" i="14"/>
  <c r="BD26" i="2"/>
  <c r="BH30" i="21" l="1"/>
  <c r="G30" i="21"/>
  <c r="C40" i="4" s="1"/>
  <c r="BH23" i="8"/>
  <c r="G23" i="8"/>
  <c r="C11" i="4" s="1"/>
  <c r="G8" i="13"/>
  <c r="C17" i="4" s="1"/>
  <c r="C5" i="22"/>
  <c r="E5" i="22" s="1"/>
  <c r="C21" i="22"/>
  <c r="E21" i="22" s="1"/>
  <c r="C4" i="22"/>
  <c r="E4" i="22" s="1"/>
  <c r="C13" i="22"/>
  <c r="E13" i="22" s="1"/>
  <c r="BH35" i="15"/>
  <c r="BH46" i="15"/>
  <c r="BG58" i="14"/>
  <c r="BH71" i="15"/>
  <c r="F48" i="14"/>
  <c r="C20" i="4" s="1"/>
  <c r="BG48" i="14"/>
  <c r="C30" i="4"/>
  <c r="G27" i="15"/>
  <c r="C24" i="4" s="1"/>
  <c r="BH27" i="15"/>
  <c r="BH26" i="2"/>
  <c r="BH8" i="19"/>
  <c r="G8" i="19"/>
  <c r="C36" i="4" s="1"/>
  <c r="BH24" i="19"/>
  <c r="G24" i="19"/>
  <c r="C37" i="4" s="1"/>
  <c r="T10" i="11"/>
  <c r="I13" i="4"/>
  <c r="C39" i="22" s="1"/>
  <c r="P10" i="11"/>
  <c r="X10" i="11"/>
  <c r="AC10" i="11"/>
  <c r="AH10" i="11"/>
  <c r="AM10" i="11"/>
  <c r="AR10" i="11"/>
  <c r="AW10" i="11"/>
  <c r="BB10" i="11"/>
  <c r="BG10" i="11"/>
  <c r="BL10" i="11"/>
  <c r="C13" i="4"/>
  <c r="BQ10" i="11"/>
  <c r="T17" i="5"/>
  <c r="X17" i="5"/>
  <c r="AB17" i="5"/>
  <c r="AF17" i="5"/>
  <c r="AJ17" i="5"/>
  <c r="AN17" i="5"/>
  <c r="AR17" i="5"/>
  <c r="AV17" i="5"/>
  <c r="AZ17" i="5"/>
  <c r="C8" i="4"/>
  <c r="BD17" i="5"/>
  <c r="BH17" i="5"/>
  <c r="C7" i="4"/>
  <c r="BH34" i="2"/>
  <c r="I58" i="4" l="1"/>
  <c r="C25" i="22"/>
  <c r="E25" i="22" s="1"/>
  <c r="C26" i="22"/>
  <c r="AH17" i="11" l="1"/>
  <c r="AH20" i="11" l="1"/>
  <c r="AH21" i="11" s="1"/>
  <c r="AM17" i="11"/>
  <c r="AM20" i="11" l="1"/>
  <c r="AM21" i="11" s="1"/>
  <c r="AR17" i="11"/>
  <c r="AR20" i="11" l="1"/>
  <c r="AR21" i="11" s="1"/>
  <c r="AW17" i="11"/>
  <c r="AW20" i="11" l="1"/>
  <c r="AW21" i="11" s="1"/>
  <c r="BB17" i="11"/>
  <c r="BB20" i="11" l="1"/>
  <c r="BB21" i="11" s="1"/>
  <c r="BG17" i="11"/>
  <c r="BG20" i="11" l="1"/>
  <c r="BG21" i="11" s="1"/>
  <c r="BL17" i="11"/>
  <c r="BL20" i="11" l="1"/>
  <c r="BL21" i="11" s="1"/>
  <c r="BQ17" i="11"/>
  <c r="G17" i="11" s="1"/>
  <c r="AV26" i="5"/>
  <c r="BH26" i="5"/>
  <c r="AR26" i="5"/>
  <c r="G26" i="5"/>
  <c r="C9" i="4" s="1"/>
  <c r="AB26" i="5"/>
  <c r="AJ26" i="5"/>
  <c r="T26" i="5"/>
  <c r="AF26" i="5"/>
  <c r="X26" i="5"/>
  <c r="BD26" i="5"/>
  <c r="AZ26" i="5"/>
  <c r="AN26" i="5"/>
  <c r="P26" i="5"/>
  <c r="I9" i="4"/>
  <c r="C32" i="22" l="1"/>
  <c r="E32" i="22" s="1"/>
  <c r="BQ20" i="11"/>
  <c r="C12" i="22"/>
  <c r="E12" i="22" s="1"/>
  <c r="BQ21" i="11" l="1"/>
  <c r="G21" i="11"/>
  <c r="C14" i="4"/>
  <c r="H18" i="4" l="1"/>
  <c r="D16" i="22" l="1"/>
  <c r="E16" i="22" s="1"/>
  <c r="D24" i="22"/>
  <c r="E24" i="22" s="1"/>
  <c r="AZ16" i="20"/>
  <c r="G8" i="4"/>
  <c r="G58" i="4" s="1"/>
  <c r="P18" i="18"/>
  <c r="H8" i="4" l="1"/>
  <c r="D3" i="22" s="1"/>
  <c r="E3" i="22" s="1"/>
  <c r="D26" i="22"/>
  <c r="E26" i="22" s="1"/>
  <c r="O15" i="16" l="1"/>
  <c r="O16" i="16" s="1"/>
  <c r="S15" i="16"/>
  <c r="S16" i="16" s="1"/>
  <c r="W15" i="16" l="1"/>
  <c r="W16" i="16" s="1"/>
  <c r="AA15" i="16" l="1"/>
  <c r="AA16" i="16" s="1"/>
  <c r="AE15" i="16" l="1"/>
  <c r="AE16" i="16" s="1"/>
  <c r="AI15" i="16"/>
  <c r="AI16" i="16" l="1"/>
  <c r="AM15" i="16" l="1"/>
  <c r="AM16" i="16" s="1"/>
  <c r="AQ15" i="16" l="1"/>
  <c r="AQ16" i="16" s="1"/>
  <c r="AU15" i="16" l="1"/>
  <c r="AU16" i="16" s="1"/>
  <c r="AY15" i="16" l="1"/>
  <c r="AY16" i="16" s="1"/>
  <c r="BC15" i="16" l="1"/>
  <c r="BC16" i="16" s="1"/>
  <c r="BG15" i="16" l="1"/>
  <c r="F16" i="16" s="1"/>
  <c r="BG16" i="16" l="1"/>
  <c r="C29" i="4"/>
  <c r="T11" i="18"/>
  <c r="AV11" i="18"/>
  <c r="BH11" i="18"/>
  <c r="AN11" i="18"/>
  <c r="AZ11" i="18"/>
  <c r="AJ11" i="18"/>
  <c r="BD11" i="18"/>
  <c r="AF11" i="18"/>
  <c r="AB11" i="18"/>
  <c r="P11" i="18"/>
  <c r="AR11" i="18"/>
  <c r="X11" i="18"/>
  <c r="G11" i="18"/>
  <c r="C34" i="4" s="1"/>
  <c r="I34" i="4"/>
  <c r="C10" i="22" l="1"/>
  <c r="E10" i="22" s="1"/>
  <c r="C20" i="22"/>
  <c r="E20" i="22" s="1"/>
  <c r="T15" i="15"/>
  <c r="T16" i="15" s="1"/>
  <c r="X15" i="15" l="1"/>
  <c r="X16" i="15" s="1"/>
  <c r="AB15" i="15" l="1"/>
  <c r="AB16" i="15" s="1"/>
  <c r="AF15" i="15" l="1"/>
  <c r="AF16" i="15" s="1"/>
  <c r="AJ15" i="15" l="1"/>
  <c r="AJ16" i="15" s="1"/>
  <c r="AN15" i="15" l="1"/>
  <c r="AN16" i="15" s="1"/>
  <c r="AR15" i="15" l="1"/>
  <c r="AR16" i="15" s="1"/>
  <c r="AV15" i="15" l="1"/>
  <c r="AV16" i="15" s="1"/>
  <c r="AZ15" i="15" l="1"/>
  <c r="AZ16" i="15" s="1"/>
  <c r="BD15" i="15" l="1"/>
  <c r="BD16" i="15" s="1"/>
  <c r="BH15" i="15" l="1"/>
  <c r="G16" i="15" l="1"/>
  <c r="BH16" i="15"/>
  <c r="G15" i="15"/>
  <c r="C51" i="4" s="1"/>
  <c r="AD30" i="21"/>
  <c r="AH30" i="21" s="1"/>
  <c r="AL30" i="21" s="1"/>
  <c r="AP30" i="21" s="1"/>
  <c r="AT30" i="21" s="1"/>
  <c r="AX30" i="21" s="1"/>
  <c r="BB30" i="21" s="1"/>
  <c r="BF30" i="21" s="1"/>
  <c r="E40" i="4" s="1"/>
  <c r="H40" i="4" l="1"/>
  <c r="H58" i="4" s="1"/>
  <c r="C58" i="4" s="1"/>
  <c r="E58" i="4"/>
  <c r="D18" i="22"/>
  <c r="E18" i="22" s="1"/>
  <c r="D22" i="22" l="1"/>
  <c r="E22" i="22" s="1"/>
  <c r="P9" i="9"/>
</calcChain>
</file>

<file path=xl/sharedStrings.xml><?xml version="1.0" encoding="utf-8"?>
<sst xmlns="http://schemas.openxmlformats.org/spreadsheetml/2006/main" count="2098" uniqueCount="391">
  <si>
    <t xml:space="preserve"> 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</si>
  <si>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</si>
  <si>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</si>
  <si>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</si>
  <si>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</si>
  <si>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</si>
  <si>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</si>
  <si>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</si>
  <si>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</si>
  <si>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</si>
  <si>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</si>
  <si>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</si>
  <si>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GRAND</t>
  </si>
  <si>
    <t>PT Name</t>
  </si>
  <si>
    <t>PT #</t>
  </si>
  <si>
    <t>Post</t>
  </si>
  <si>
    <t>PY Total</t>
  </si>
  <si>
    <t>Goal</t>
  </si>
  <si>
    <t>Percent</t>
  </si>
  <si>
    <t>Start Life</t>
  </si>
  <si>
    <t>Current Life</t>
  </si>
  <si>
    <t>New Life</t>
  </si>
  <si>
    <t>Bond</t>
  </si>
  <si>
    <t>Warrant</t>
  </si>
  <si>
    <t>N</t>
  </si>
  <si>
    <t>C</t>
  </si>
  <si>
    <t>R</t>
  </si>
  <si>
    <t>T</t>
  </si>
  <si>
    <t>L</t>
  </si>
  <si>
    <t>ALABAMA</t>
  </si>
  <si>
    <t>Bless Ur Heart</t>
  </si>
  <si>
    <t>PT Totals</t>
  </si>
  <si>
    <t>Peanutians</t>
  </si>
  <si>
    <t>ALASKA</t>
  </si>
  <si>
    <t xml:space="preserve">Midnight Sun </t>
    <phoneticPr fontId="7" type="noConversion"/>
  </si>
  <si>
    <t>ARIZONA</t>
  </si>
  <si>
    <t>Sahuaro</t>
  </si>
  <si>
    <t>Mountain Foul Ups</t>
  </si>
  <si>
    <t>Yuta Hay</t>
  </si>
  <si>
    <t>Sunny Slops</t>
  </si>
  <si>
    <t>Huchie Kuchie</t>
  </si>
  <si>
    <t>Wilde E Coyotes</t>
  </si>
  <si>
    <t>Slot Junkie</t>
  </si>
  <si>
    <t>ARKANSAS</t>
  </si>
  <si>
    <t>Hog-Wollowers</t>
  </si>
  <si>
    <t>Stump Jucers</t>
  </si>
  <si>
    <t>Hogwash</t>
  </si>
  <si>
    <t>Wild Hogs</t>
  </si>
  <si>
    <t>Jun</t>
  </si>
  <si>
    <t>CALIFORNIA</t>
  </si>
  <si>
    <t xml:space="preserve">Red Feather </t>
  </si>
  <si>
    <t>Solano Chiefs</t>
  </si>
  <si>
    <t>Skidoo</t>
  </si>
  <si>
    <t>Vainglorious Vista Vermin</t>
  </si>
  <si>
    <t xml:space="preserve">Chinchies </t>
  </si>
  <si>
    <t xml:space="preserve">Perrisites </t>
  </si>
  <si>
    <t xml:space="preserve">Mule Tail </t>
  </si>
  <si>
    <t>Greenbacks</t>
  </si>
  <si>
    <r>
      <t xml:space="preserve">Pit Stop  </t>
    </r>
    <r>
      <rPr>
        <b/>
        <sz val="10"/>
        <rFont val="Arial"/>
        <family val="2"/>
      </rPr>
      <t xml:space="preserve"> </t>
    </r>
  </si>
  <si>
    <t>Lunar Tics</t>
  </si>
  <si>
    <t>Battlefield Buffoons</t>
  </si>
  <si>
    <t>COLORADO</t>
  </si>
  <si>
    <t xml:space="preserve">Silver Dollar </t>
    <phoneticPr fontId="7" type="noConversion"/>
  </si>
  <si>
    <t>Vet Bldg.</t>
  </si>
  <si>
    <t xml:space="preserve">3-P-T  </t>
    <phoneticPr fontId="0" type="noConversion"/>
  </si>
  <si>
    <t>Galloping Domino</t>
  </si>
  <si>
    <t>Uncompahgre</t>
  </si>
  <si>
    <t>Roving</t>
  </si>
  <si>
    <t xml:space="preserve">Flatlands </t>
  </si>
  <si>
    <t>PY Totals</t>
  </si>
  <si>
    <t>DELAWARE</t>
  </si>
  <si>
    <t>King Crab</t>
  </si>
  <si>
    <t>Fidlers</t>
  </si>
  <si>
    <t>EUROPE</t>
  </si>
  <si>
    <t xml:space="preserve">Lebkuchen </t>
  </si>
  <si>
    <t>FLORIDA</t>
  </si>
  <si>
    <t xml:space="preserve"> </t>
  </si>
  <si>
    <t>Yellow River Bellies</t>
  </si>
  <si>
    <t>Missile Bugs</t>
  </si>
  <si>
    <t>Boweevil</t>
  </si>
  <si>
    <t>Manatee</t>
  </si>
  <si>
    <t>Gator</t>
  </si>
  <si>
    <t>Catfish</t>
  </si>
  <si>
    <r>
      <t>Cootieville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</t>
    </r>
  </si>
  <si>
    <t>Love Bugs</t>
  </si>
  <si>
    <t>Sons of the Beaches</t>
  </si>
  <si>
    <t>White Sands</t>
  </si>
  <si>
    <t>Ho-Be Hoboes</t>
  </si>
  <si>
    <t>Valley Suckers</t>
  </si>
  <si>
    <t xml:space="preserve">Richeys  </t>
  </si>
  <si>
    <t>Transplant</t>
  </si>
  <si>
    <t>Scratch Ankle</t>
  </si>
  <si>
    <t>Sea Oats</t>
  </si>
  <si>
    <t>Withlacoochee</t>
  </si>
  <si>
    <t xml:space="preserve">Midway Mites </t>
  </si>
  <si>
    <t>GEORGIA</t>
  </si>
  <si>
    <t>Mossy Mites</t>
  </si>
  <si>
    <t>Kudzu Mafia</t>
  </si>
  <si>
    <t>Muff Rats</t>
  </si>
  <si>
    <t>Horney Bug</t>
  </si>
  <si>
    <t>HAWAII</t>
  </si>
  <si>
    <r>
      <t xml:space="preserve">Okolehau </t>
    </r>
    <r>
      <rPr>
        <b/>
        <sz val="10"/>
        <rFont val="Arial"/>
        <family val="2"/>
      </rPr>
      <t/>
    </r>
  </si>
  <si>
    <t>ILLINOIS</t>
  </si>
  <si>
    <t>Peoria</t>
  </si>
  <si>
    <t>Nwalkao-High Pot</t>
  </si>
  <si>
    <t>Sucker</t>
  </si>
  <si>
    <t>8-Er From Decatur</t>
  </si>
  <si>
    <t>Rakkasans</t>
  </si>
  <si>
    <t>INDIANA</t>
  </si>
  <si>
    <t>Indy Racers</t>
  </si>
  <si>
    <t>IOWA</t>
  </si>
  <si>
    <t>Malolos Verdun</t>
  </si>
  <si>
    <t>Cedar Bugs</t>
  </si>
  <si>
    <t>Beaver Patrol</t>
  </si>
  <si>
    <t>KANSAS</t>
  </si>
  <si>
    <t>Strawberry Hill</t>
    <phoneticPr fontId="7" type="noConversion"/>
  </si>
  <si>
    <t>Topeka</t>
  </si>
  <si>
    <t>CHOO CHOO</t>
  </si>
  <si>
    <t>Scratch Me</t>
  </si>
  <si>
    <t>Cheyenne Flyway</t>
  </si>
  <si>
    <t>KENTUCKY</t>
  </si>
  <si>
    <t>Nor Ken Tuck</t>
  </si>
  <si>
    <t xml:space="preserve">Ken-Bo </t>
  </si>
  <si>
    <r>
      <t xml:space="preserve">Nit Pickers </t>
    </r>
    <r>
      <rPr>
        <b/>
        <sz val="10"/>
        <rFont val="Arial"/>
        <family val="2"/>
      </rPr>
      <t xml:space="preserve"> </t>
    </r>
  </si>
  <si>
    <t>Simpal</t>
  </si>
  <si>
    <t>LOUISIANA</t>
  </si>
  <si>
    <t>Mud Bugs</t>
    <phoneticPr fontId="7" type="noConversion"/>
  </si>
  <si>
    <t xml:space="preserve">Pelicans </t>
  </si>
  <si>
    <t>Lousy 11</t>
  </si>
  <si>
    <t>MARYLAND</t>
  </si>
  <si>
    <t>TNT</t>
  </si>
  <si>
    <t>Block Busters</t>
  </si>
  <si>
    <t xml:space="preserve">D.D.T. Bourque </t>
  </si>
  <si>
    <t>Duck-Buck-Guse</t>
  </si>
  <si>
    <t>Sy Paw</t>
  </si>
  <si>
    <t xml:space="preserve">1000 Nits </t>
  </si>
  <si>
    <t>Rodents</t>
  </si>
  <si>
    <t>Sho Crabers</t>
  </si>
  <si>
    <t>MASSACHUSETTS</t>
  </si>
  <si>
    <t xml:space="preserve">Plymouth Rock </t>
    <phoneticPr fontId="0" type="noConversion"/>
  </si>
  <si>
    <t>MICHIGAN</t>
  </si>
  <si>
    <t>Leaky Beer Hill</t>
  </si>
  <si>
    <t>Stinky</t>
  </si>
  <si>
    <t>Wanigas</t>
  </si>
  <si>
    <t>Downriver Rats</t>
  </si>
  <si>
    <t>Gremlin</t>
  </si>
  <si>
    <t>Rose Hub</t>
  </si>
  <si>
    <t>Caraboa</t>
  </si>
  <si>
    <t>Yardbirds</t>
  </si>
  <si>
    <t xml:space="preserve">Huron Braves </t>
    <phoneticPr fontId="7" type="noConversion"/>
  </si>
  <si>
    <t>MINNESOTA</t>
  </si>
  <si>
    <t>Gopher</t>
  </si>
  <si>
    <t xml:space="preserve">Flea Circus </t>
  </si>
  <si>
    <t>Minnetonka</t>
  </si>
  <si>
    <t xml:space="preserve">Crotch Bunnies </t>
  </si>
  <si>
    <t>Red River Rats</t>
  </si>
  <si>
    <t>Must Itch</t>
  </si>
  <si>
    <t>Yellow Brick Roadies</t>
  </si>
  <si>
    <t xml:space="preserve">Foul Balls </t>
    <phoneticPr fontId="7" type="noConversion"/>
  </si>
  <si>
    <t xml:space="preserve">Kroix Krabs </t>
  </si>
  <si>
    <t>Trash Pandas (New in 2025)</t>
  </si>
  <si>
    <t>Crotch Crickets</t>
  </si>
  <si>
    <t>Sticktites</t>
  </si>
  <si>
    <t xml:space="preserve">Rum River Rats </t>
    <phoneticPr fontId="0" type="noConversion"/>
  </si>
  <si>
    <t>MISSISSIPPI</t>
  </si>
  <si>
    <t>Pas Da' Goose</t>
  </si>
  <si>
    <r>
      <t>Cotton Boll</t>
    </r>
    <r>
      <rPr>
        <b/>
        <sz val="10"/>
        <rFont val="Arial"/>
        <family val="2"/>
      </rPr>
      <t xml:space="preserve"> </t>
    </r>
  </si>
  <si>
    <t xml:space="preserve">Hub Bugs  </t>
    <phoneticPr fontId="0" type="noConversion"/>
  </si>
  <si>
    <t xml:space="preserve">Friendly Possum </t>
    <phoneticPr fontId="0" type="noConversion"/>
  </si>
  <si>
    <t>Mullets</t>
  </si>
  <si>
    <t xml:space="preserve">Seabees </t>
    <phoneticPr fontId="0" type="noConversion"/>
  </si>
  <si>
    <t>MISSOURI</t>
  </si>
  <si>
    <t>Heart of America</t>
  </si>
  <si>
    <t>Mid Mo Vagabonds</t>
  </si>
  <si>
    <t xml:space="preserve">Running Bare  </t>
    <phoneticPr fontId="0" type="noConversion"/>
  </si>
  <si>
    <t>Justaskus¿
(? upside down/backwards)</t>
  </si>
  <si>
    <t>DDT</t>
  </si>
  <si>
    <t xml:space="preserve">Semo Swampers </t>
  </si>
  <si>
    <t>Tous Ensemble</t>
  </si>
  <si>
    <t>Grape Nuts</t>
    <phoneticPr fontId="0" type="noConversion"/>
  </si>
  <si>
    <t>MONTANA</t>
  </si>
  <si>
    <t xml:space="preserve">Sleeping Giant </t>
  </si>
  <si>
    <t>NEBRASKA</t>
  </si>
  <si>
    <t>Chuck Hole</t>
  </si>
  <si>
    <t xml:space="preserve">Wild "Bill" Cody </t>
  </si>
  <si>
    <t>Bugeaters</t>
  </si>
  <si>
    <t>NEVADA</t>
  </si>
  <si>
    <t>Snake Eyes</t>
  </si>
  <si>
    <t>NEW HAMPSHIRE</t>
  </si>
  <si>
    <t>PT TOTALS</t>
  </si>
  <si>
    <t>Week - Enders</t>
  </si>
  <si>
    <t>NEW JERSEY</t>
  </si>
  <si>
    <t>P.O.W.</t>
  </si>
  <si>
    <t>Jockey Hollow</t>
  </si>
  <si>
    <t>Pee - 38</t>
  </si>
  <si>
    <t xml:space="preserve">Sewer Rats </t>
  </si>
  <si>
    <t>NEW MEXICO</t>
  </si>
  <si>
    <t>A.H.O.</t>
  </si>
  <si>
    <t xml:space="preserve">Loco  </t>
  </si>
  <si>
    <t xml:space="preserve">MT K.I.A.M.I.A. </t>
    <phoneticPr fontId="0" type="noConversion"/>
  </si>
  <si>
    <t>itchin'n'bitchin'</t>
  </si>
  <si>
    <t>NEW YORK</t>
  </si>
  <si>
    <t xml:space="preserve">Wild Bunch </t>
  </si>
  <si>
    <t>Great Swampers</t>
  </si>
  <si>
    <t>Back Biters</t>
  </si>
  <si>
    <t>Crape Hangers</t>
  </si>
  <si>
    <t xml:space="preserve">Clam Diggers </t>
  </si>
  <si>
    <t>Uassan</t>
  </si>
  <si>
    <t>NORTH CAROLINA</t>
  </si>
  <si>
    <t>Swamp Rats</t>
  </si>
  <si>
    <t xml:space="preserve">Mixed Breed  </t>
  </si>
  <si>
    <t>Creek Crawlers</t>
  </si>
  <si>
    <t>Sprung Leak</t>
  </si>
  <si>
    <t>Hog Heads</t>
  </si>
  <si>
    <t>Goonie Birds</t>
  </si>
  <si>
    <t>La Fayette Nits</t>
  </si>
  <si>
    <t>Hickory Nuts</t>
  </si>
  <si>
    <t>Head Hunters</t>
  </si>
  <si>
    <t>Tarheels</t>
  </si>
  <si>
    <t>Plankwalkers</t>
  </si>
  <si>
    <t>NORTH DAKOTA</t>
  </si>
  <si>
    <t xml:space="preserve">Bismarck - Mandan </t>
  </si>
  <si>
    <t xml:space="preserve">Edwin W. Jahr  </t>
    <phoneticPr fontId="7" type="noConversion"/>
  </si>
  <si>
    <t>Bakken Sand Fleas</t>
  </si>
  <si>
    <t>Pack Rats</t>
  </si>
  <si>
    <t>Red River Spud Bugs</t>
  </si>
  <si>
    <t xml:space="preserve">Why-Not-Minot  </t>
  </si>
  <si>
    <t>OHIO</t>
  </si>
  <si>
    <t>Vin Rouge..</t>
  </si>
  <si>
    <t>Vin None</t>
  </si>
  <si>
    <t>Vin Benedictine</t>
  </si>
  <si>
    <t>Vin Ordinaire</t>
  </si>
  <si>
    <t>Vin Oui Oui</t>
  </si>
  <si>
    <t xml:space="preserve">Vin Maggies Drawers  </t>
    <phoneticPr fontId="0" type="noConversion"/>
  </si>
  <si>
    <t>Vin Grape Poppers</t>
  </si>
  <si>
    <t>Vin Saki</t>
  </si>
  <si>
    <t>Vin Twas MJM</t>
  </si>
  <si>
    <t>Vin Coho</t>
    <phoneticPr fontId="7" type="noConversion"/>
  </si>
  <si>
    <t>OKLAHOMA</t>
  </si>
  <si>
    <t>Seam Traveler</t>
  </si>
  <si>
    <t>Sgoyi Ti:na</t>
  </si>
  <si>
    <t>Lazy Bug</t>
    <phoneticPr fontId="0" type="noConversion"/>
  </si>
  <si>
    <t>6th ST. Bug Mafia</t>
  </si>
  <si>
    <t>Honor Bugs</t>
  </si>
  <si>
    <t xml:space="preserve">L S M F T   </t>
  </si>
  <si>
    <t>TARFU</t>
  </si>
  <si>
    <t>OREGON</t>
  </si>
  <si>
    <t>Emerald</t>
    <phoneticPr fontId="7" type="noConversion"/>
  </si>
  <si>
    <t>Carry - On</t>
    <phoneticPr fontId="7" type="noConversion"/>
  </si>
  <si>
    <t xml:space="preserve">Rimrock </t>
  </si>
  <si>
    <t xml:space="preserve">Dune Bugs   </t>
    <phoneticPr fontId="0" type="noConversion"/>
  </si>
  <si>
    <t>Timber Toppers</t>
  </si>
  <si>
    <t>Luna Ticks</t>
  </si>
  <si>
    <t>PACIFIC AREAS</t>
  </si>
  <si>
    <t>Honey Bucket Special</t>
  </si>
  <si>
    <t xml:space="preserve">Ee-Chi-Gae </t>
  </si>
  <si>
    <t>Maeng Das</t>
  </si>
  <si>
    <t>Kuto</t>
  </si>
  <si>
    <t>Chokumchingo</t>
  </si>
  <si>
    <t xml:space="preserve">Kuripots </t>
  </si>
  <si>
    <t>Telas Potgas</t>
  </si>
  <si>
    <t>Mighty Pinatubo</t>
  </si>
  <si>
    <t>PENNSYLVANIA</t>
  </si>
  <si>
    <t xml:space="preserve">Over The Top </t>
  </si>
  <si>
    <t xml:space="preserve">Dirty Girty </t>
  </si>
  <si>
    <t>Chuggin &amp; Chuck'n</t>
  </si>
  <si>
    <t>General Wayne</t>
  </si>
  <si>
    <t>Del-Val</t>
  </si>
  <si>
    <t>White Rose</t>
  </si>
  <si>
    <t>Moshannon Valley</t>
  </si>
  <si>
    <t>Pick - Em</t>
  </si>
  <si>
    <t xml:space="preserve">Conococheague </t>
  </si>
  <si>
    <t>Short Circuit</t>
  </si>
  <si>
    <t>Scratchin' Dutchmen</t>
  </si>
  <si>
    <t>SOUTH CAROLINA</t>
  </si>
  <si>
    <t xml:space="preserve">Sand Fleas  </t>
    <phoneticPr fontId="0" type="noConversion"/>
  </si>
  <si>
    <t>Spartan</t>
    <phoneticPr fontId="0" type="noConversion"/>
  </si>
  <si>
    <t xml:space="preserve">Only The Strong </t>
  </si>
  <si>
    <t>Crummy Bugs</t>
  </si>
  <si>
    <t xml:space="preserve">Sandlappers </t>
    <phoneticPr fontId="0" type="noConversion"/>
  </si>
  <si>
    <t>Night Walkers</t>
  </si>
  <si>
    <t>SOUTH DAKOTA</t>
  </si>
  <si>
    <t>Big Sioux Ticks</t>
    <phoneticPr fontId="0" type="noConversion"/>
  </si>
  <si>
    <t xml:space="preserve">Big Aggie </t>
  </si>
  <si>
    <t xml:space="preserve">Rushmore </t>
  </si>
  <si>
    <t>TENNESSEE</t>
  </si>
  <si>
    <t>Cumberlands</t>
  </si>
  <si>
    <t>Sunuppers</t>
  </si>
  <si>
    <t>Shelby Angels</t>
  </si>
  <si>
    <t>TEXAS</t>
  </si>
  <si>
    <t>`</t>
  </si>
  <si>
    <t>Ouch</t>
  </si>
  <si>
    <t>Korny Krew</t>
  </si>
  <si>
    <t>Krewe De Sanfu</t>
  </si>
  <si>
    <t>Let's Do It</t>
  </si>
  <si>
    <t>Dood It</t>
  </si>
  <si>
    <t>Half Shells</t>
  </si>
  <si>
    <t>Three Acres</t>
  </si>
  <si>
    <t>Uckishe</t>
  </si>
  <si>
    <t>Leanderthal Nits</t>
  </si>
  <si>
    <t>Armadillo</t>
  </si>
  <si>
    <t>VIRGINIA</t>
  </si>
  <si>
    <t>Ocean View Toads</t>
  </si>
  <si>
    <t>Norfolk Crabs</t>
  </si>
  <si>
    <r>
      <t>Peninsula Fleas</t>
    </r>
    <r>
      <rPr>
        <b/>
        <sz val="10"/>
        <rFont val="Arial"/>
        <family val="2"/>
      </rPr>
      <t xml:space="preserve"> </t>
    </r>
  </si>
  <si>
    <t xml:space="preserve">Virginia Beach Coots </t>
  </si>
  <si>
    <t>BoonDockers</t>
  </si>
  <si>
    <t>Rowdy Rebels</t>
  </si>
  <si>
    <t>Da-Lec-Ity</t>
  </si>
  <si>
    <t>Lee-Si-Bugs</t>
  </si>
  <si>
    <t>Colonial Coots</t>
  </si>
  <si>
    <t>Fred Gnats</t>
  </si>
  <si>
    <t>tr</t>
  </si>
  <si>
    <t>WASHINGTON</t>
  </si>
  <si>
    <t>Yur-a-bum</t>
  </si>
  <si>
    <t>Tahoma Warriors</t>
  </si>
  <si>
    <t>Sasquatch</t>
  </si>
  <si>
    <t>Van Orc</t>
  </si>
  <si>
    <t>Crazy Eights</t>
  </si>
  <si>
    <t>Heap Good</t>
  </si>
  <si>
    <t xml:space="preserve">Lucky Eleven </t>
  </si>
  <si>
    <t>Chuckanut</t>
  </si>
  <si>
    <t>WEST VIRGINIA</t>
  </si>
  <si>
    <t xml:space="preserve">Snakie State </t>
    <phoneticPr fontId="0" type="noConversion"/>
  </si>
  <si>
    <t>WISCONSIN</t>
  </si>
  <si>
    <t xml:space="preserve">Badger </t>
    <phoneticPr fontId="0" type="noConversion"/>
  </si>
  <si>
    <r>
      <t xml:space="preserve">Wacha Kalit </t>
    </r>
    <r>
      <rPr>
        <b/>
        <sz val="10"/>
        <rFont val="Arial"/>
        <family val="2"/>
      </rPr>
      <t xml:space="preserve"> </t>
    </r>
  </si>
  <si>
    <t>Tornado</t>
    <phoneticPr fontId="0" type="noConversion"/>
  </si>
  <si>
    <t>Who? What?</t>
  </si>
  <si>
    <t xml:space="preserve">Short Arm </t>
    <phoneticPr fontId="0" type="noConversion"/>
  </si>
  <si>
    <t>Wat-O-Ma</t>
  </si>
  <si>
    <t>Mad City</t>
    <phoneticPr fontId="0" type="noConversion"/>
  </si>
  <si>
    <t>Pup Tents</t>
  </si>
  <si>
    <t>Grand</t>
  </si>
  <si>
    <t>New</t>
  </si>
  <si>
    <t>Cont</t>
  </si>
  <si>
    <t>Reinstate</t>
  </si>
  <si>
    <t>Life</t>
  </si>
  <si>
    <t>Total</t>
  </si>
  <si>
    <t>NLM</t>
  </si>
  <si>
    <t>N/R</t>
  </si>
  <si>
    <t>Standings</t>
  </si>
  <si>
    <t>INDEPENDENT DIVISION (Pup tents not in a Grand)</t>
  </si>
  <si>
    <t>a</t>
  </si>
  <si>
    <t xml:space="preserve">ALABAMA 1 </t>
  </si>
  <si>
    <t>ALABAMA 13</t>
  </si>
  <si>
    <t>EUROPE 6</t>
  </si>
  <si>
    <t>INDIANA 11</t>
  </si>
  <si>
    <t>MASSACHUSETTS 14</t>
  </si>
  <si>
    <t>MONTANA 10</t>
  </si>
  <si>
    <t>NEW HAMPSHIRE 1</t>
  </si>
  <si>
    <t>NEW HAMPSHIRE 3</t>
  </si>
  <si>
    <t>NEVADA 2</t>
  </si>
  <si>
    <t>WEST VIRGINIA 6</t>
  </si>
  <si>
    <t>SUPREME Pup Tent</t>
  </si>
  <si>
    <t>TOTALS</t>
  </si>
  <si>
    <t>+</t>
  </si>
  <si>
    <t>Division Leader</t>
  </si>
  <si>
    <t>^</t>
  </si>
  <si>
    <t>Tied for Division Lead</t>
  </si>
  <si>
    <t>*</t>
  </si>
  <si>
    <t>Achieved 100%</t>
  </si>
  <si>
    <t>Quota</t>
  </si>
  <si>
    <t>Standing</t>
  </si>
  <si>
    <t>Red Division (400-599)</t>
  </si>
  <si>
    <t>White Division (300-399)</t>
  </si>
  <si>
    <t>Blue Division (200-299)</t>
  </si>
  <si>
    <t>Green Division (126-199)</t>
  </si>
  <si>
    <t>Provisional Grand Division (125 or Less)</t>
  </si>
  <si>
    <t>Independent Division (Pup Tents not in a Grand)</t>
  </si>
  <si>
    <t>ALASKA 2</t>
  </si>
  <si>
    <t>HAWAII 1</t>
  </si>
  <si>
    <t>new</t>
  </si>
  <si>
    <t>Ki-Yi</t>
  </si>
  <si>
    <r>
      <t>Old Man Mountain</t>
    </r>
    <r>
      <rPr>
        <b/>
        <sz val="10"/>
        <color rgb="FFFF0000"/>
        <rFont val="Arial"/>
        <family val="2"/>
      </rPr>
      <t xml:space="preserve"> </t>
    </r>
  </si>
  <si>
    <t>HAWAII  1</t>
  </si>
  <si>
    <t>2025-2026 Membership Report</t>
  </si>
  <si>
    <t>MAL</t>
  </si>
  <si>
    <t>255 PT's</t>
  </si>
  <si>
    <t xml:space="preserve">Li'l Bugs </t>
  </si>
  <si>
    <t>Ridge Runners</t>
  </si>
  <si>
    <t>Noc</t>
  </si>
  <si>
    <t>Vin Corry</t>
  </si>
  <si>
    <t>(PROV) *</t>
  </si>
  <si>
    <t>NO</t>
  </si>
  <si>
    <t xml:space="preserve">Plankers  </t>
  </si>
  <si>
    <t>PROBABLY DEFUNCT</t>
  </si>
  <si>
    <t>POSS DEFUNCT</t>
  </si>
  <si>
    <t>River Raiders</t>
  </si>
  <si>
    <t>NEW PT</t>
  </si>
  <si>
    <t>*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</si>
</sst>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7">
    <xf numFmtId="0" fontId="0" fillId="0" borderId="0" xfId="0"/>
    <xf numFmtId="0" fontId="0" fillId="0" borderId="5" xfId="0" applyBorder="1"/>
    <xf numFmtId="10" fontId="0" fillId="0" borderId="5" xfId="0" applyNumberFormat="1" applyBorder="1"/>
    <xf numFmtId="0" fontId="2" fillId="0" borderId="1" xfId="0" applyFont="1" applyBorder="1"/>
    <xf numFmtId="0" fontId="0" fillId="0" borderId="1" xfId="0" applyBorder="1"/>
    <xf numFmtId="10" fontId="0" fillId="0" borderId="1" xfId="0" applyNumberForma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5" xfId="1" applyNumberFormat="1" applyFont="1" applyBorder="1"/>
    <xf numFmtId="0" fontId="0" fillId="0" borderId="5" xfId="0" applyBorder="1" applyAlignment="1">
      <alignment vertical="center"/>
    </xf>
    <xf numFmtId="0" fontId="2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0" fillId="0" borderId="5" xfId="0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1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4" fillId="0" borderId="1" xfId="1" applyNumberFormat="1" applyFont="1" applyBorder="1" applyAlignment="1" applyProtection="1">
      <alignment horizontal="center"/>
      <protection locked="0"/>
    </xf>
    <xf numFmtId="0" fontId="0" fillId="0" borderId="15" xfId="0" applyBorder="1"/>
    <xf numFmtId="10" fontId="0" fillId="0" borderId="0" xfId="0" applyNumberFormat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8" fillId="0" borderId="12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49" fontId="0" fillId="0" borderId="12" xfId="0" applyNumberFormat="1" applyBorder="1" applyAlignment="1">
      <alignment horizontal="center"/>
    </xf>
    <xf numFmtId="49" fontId="2" fillId="0" borderId="17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5" xfId="0" quotePrefix="1" applyFont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1" fontId="0" fillId="0" borderId="5" xfId="0" applyNumberFormat="1" applyBorder="1"/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1" fontId="0" fillId="0" borderId="1" xfId="0" applyNumberFormat="1" applyBorder="1"/>
    <xf numFmtId="1" fontId="2" fillId="0" borderId="0" xfId="0" applyNumberFormat="1" applyFont="1"/>
    <xf numFmtId="1" fontId="2" fillId="0" borderId="6" xfId="0" applyNumberFormat="1" applyFont="1" applyBorder="1" applyAlignment="1">
      <alignment horizontal="center" wrapText="1"/>
    </xf>
    <xf numFmtId="1" fontId="0" fillId="0" borderId="0" xfId="0" applyNumberFormat="1"/>
    <xf numFmtId="1" fontId="0" fillId="0" borderId="1" xfId="0" applyNumberFormat="1" applyBorder="1" applyProtection="1">
      <protection locked="0"/>
    </xf>
    <xf numFmtId="1" fontId="0" fillId="0" borderId="5" xfId="0" applyNumberFormat="1" applyBorder="1" applyProtection="1">
      <protection locked="0"/>
    </xf>
    <xf numFmtId="1" fontId="0" fillId="0" borderId="10" xfId="0" applyNumberFormat="1" applyBorder="1"/>
    <xf numFmtId="1" fontId="0" fillId="0" borderId="16" xfId="0" applyNumberFormat="1" applyBorder="1"/>
    <xf numFmtId="0" fontId="0" fillId="8" borderId="5" xfId="0" applyFill="1" applyBorder="1"/>
    <xf numFmtId="10" fontId="0" fillId="8" borderId="5" xfId="0" applyNumberFormat="1" applyFill="1" applyBorder="1"/>
    <xf numFmtId="1" fontId="0" fillId="8" borderId="5" xfId="0" applyNumberFormat="1" applyFill="1" applyBorder="1"/>
    <xf numFmtId="0" fontId="0" fillId="8" borderId="5" xfId="0" applyFill="1" applyBorder="1" applyProtection="1">
      <protection locked="0"/>
    </xf>
    <xf numFmtId="0" fontId="0" fillId="8" borderId="0" xfId="0" applyFill="1"/>
    <xf numFmtId="0" fontId="0" fillId="8" borderId="5" xfId="0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10" fontId="0" fillId="8" borderId="1" xfId="0" applyNumberFormat="1" applyFill="1" applyBorder="1"/>
    <xf numFmtId="1" fontId="0" fillId="8" borderId="1" xfId="0" applyNumberFormat="1" applyFill="1" applyBorder="1"/>
    <xf numFmtId="1" fontId="0" fillId="8" borderId="5" xfId="0" applyNumberFormat="1" applyFill="1" applyBorder="1" applyProtection="1">
      <protection locked="0"/>
    </xf>
    <xf numFmtId="0" fontId="0" fillId="8" borderId="1" xfId="0" applyFill="1" applyBorder="1" applyProtection="1">
      <protection locked="0"/>
    </xf>
    <xf numFmtId="1" fontId="0" fillId="8" borderId="0" xfId="0" applyNumberFormat="1" applyFill="1"/>
    <xf numFmtId="0" fontId="2" fillId="8" borderId="5" xfId="0" applyFont="1" applyFill="1" applyBorder="1"/>
    <xf numFmtId="0" fontId="0" fillId="8" borderId="5" xfId="0" applyFill="1" applyBorder="1" applyAlignment="1" applyProtection="1">
      <alignment horizontal="center"/>
      <protection locked="0"/>
    </xf>
    <xf numFmtId="0" fontId="0" fillId="8" borderId="5" xfId="0" applyFill="1" applyBorder="1" applyAlignment="1" applyProtection="1">
      <alignment vertical="center"/>
      <protection locked="0"/>
    </xf>
    <xf numFmtId="0" fontId="2" fillId="8" borderId="6" xfId="0" applyFont="1" applyFill="1" applyBorder="1"/>
    <xf numFmtId="0" fontId="4" fillId="0" borderId="5" xfId="1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5" xfId="1" applyNumberFormat="1" applyFont="1" applyFill="1" applyBorder="1" applyAlignment="1" applyProtection="1">
      <alignment horizontal="center"/>
      <protection locked="0"/>
    </xf>
    <xf numFmtId="0" fontId="0" fillId="0" borderId="5" xfId="0" quotePrefix="1" applyBorder="1" applyAlignment="1">
      <alignment horizontal="left" vertical="center"/>
    </xf>
    <xf numFmtId="0" fontId="0" fillId="0" borderId="28" xfId="0" applyBorder="1"/>
    <xf numFmtId="0" fontId="0" fillId="0" borderId="10" xfId="0" applyBorder="1"/>
    <xf numFmtId="2" fontId="0" fillId="0" borderId="5" xfId="0" applyNumberFormat="1" applyBorder="1" applyAlignment="1">
      <alignment horizontal="center"/>
    </xf>
    <xf numFmtId="0" fontId="0" fillId="0" borderId="29" xfId="0" applyBorder="1"/>
    <xf numFmtId="49" fontId="2" fillId="8" borderId="12" xfId="0" applyNumberFormat="1" applyFont="1" applyFill="1" applyBorder="1" applyAlignment="1" applyProtection="1">
      <alignment horizontal="center"/>
      <protection locked="0"/>
    </xf>
    <xf numFmtId="0" fontId="4" fillId="8" borderId="5" xfId="0" applyFont="1" applyFill="1" applyBorder="1"/>
    <xf numFmtId="0" fontId="0" fillId="8" borderId="1" xfId="0" applyFill="1" applyBorder="1"/>
    <xf numFmtId="0" fontId="0" fillId="8" borderId="5" xfId="0" quotePrefix="1" applyFill="1" applyBorder="1" applyAlignment="1">
      <alignment horizontal="left"/>
    </xf>
    <xf numFmtId="0" fontId="4" fillId="8" borderId="5" xfId="0" quotePrefix="1" applyFont="1" applyFill="1" applyBorder="1" applyAlignment="1">
      <alignment horizontal="left"/>
    </xf>
    <xf numFmtId="0" fontId="4" fillId="8" borderId="5" xfId="0" applyFont="1" applyFill="1" applyBorder="1" applyProtection="1">
      <protection locked="0"/>
    </xf>
    <xf numFmtId="1" fontId="0" fillId="8" borderId="10" xfId="0" applyNumberFormat="1" applyFill="1" applyBorder="1"/>
    <xf numFmtId="0" fontId="0" fillId="8" borderId="11" xfId="0" applyFill="1" applyBorder="1"/>
    <xf numFmtId="0" fontId="0" fillId="8" borderId="5" xfId="0" applyFill="1" applyBorder="1" applyAlignment="1">
      <alignment vertical="center"/>
    </xf>
    <xf numFmtId="0" fontId="0" fillId="8" borderId="5" xfId="0" quotePrefix="1" applyFill="1" applyBorder="1" applyAlignment="1">
      <alignment horizontal="left" vertical="center"/>
    </xf>
    <xf numFmtId="0" fontId="4" fillId="8" borderId="5" xfId="0" applyFont="1" applyFill="1" applyBorder="1" applyAlignment="1">
      <alignment vertical="center"/>
    </xf>
    <xf numFmtId="0" fontId="5" fillId="8" borderId="5" xfId="0" applyFont="1" applyFill="1" applyBorder="1" applyAlignment="1">
      <alignment vertical="center"/>
    </xf>
    <xf numFmtId="0" fontId="5" fillId="8" borderId="5" xfId="0" applyFont="1" applyFill="1" applyBorder="1" applyAlignment="1">
      <alignment horizontal="center"/>
    </xf>
    <xf numFmtId="0" fontId="4" fillId="8" borderId="5" xfId="0" applyFont="1" applyFill="1" applyBorder="1" applyAlignment="1" applyProtection="1">
      <alignment vertical="center"/>
      <protection locked="0"/>
    </xf>
    <xf numFmtId="0" fontId="4" fillId="8" borderId="5" xfId="0" applyFont="1" applyFill="1" applyBorder="1" applyAlignment="1" applyProtection="1">
      <alignment horizontal="center"/>
      <protection locked="0"/>
    </xf>
    <xf numFmtId="0" fontId="4" fillId="8" borderId="5" xfId="1" applyNumberFormat="1" applyFont="1" applyFill="1" applyBorder="1" applyAlignment="1" applyProtection="1">
      <alignment horizontal="center"/>
      <protection locked="0"/>
    </xf>
    <xf numFmtId="0" fontId="4" fillId="8" borderId="5" xfId="0" applyFont="1" applyFill="1" applyBorder="1" applyAlignment="1" applyProtection="1">
      <alignment horizontal="center" vertical="center"/>
      <protection locked="0"/>
    </xf>
    <xf numFmtId="0" fontId="4" fillId="8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8" borderId="1" xfId="0" applyFont="1" applyFill="1" applyBorder="1"/>
    <xf numFmtId="0" fontId="4" fillId="8" borderId="5" xfId="0" applyFont="1" applyFill="1" applyBorder="1" applyAlignment="1">
      <alignment horizontal="left"/>
    </xf>
    <xf numFmtId="0" fontId="0" fillId="8" borderId="8" xfId="0" applyFill="1" applyBorder="1"/>
    <xf numFmtId="0" fontId="0" fillId="8" borderId="8" xfId="0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" fontId="0" fillId="8" borderId="14" xfId="0" applyNumberFormat="1" applyFill="1" applyBorder="1"/>
    <xf numFmtId="1" fontId="0" fillId="8" borderId="8" xfId="0" applyNumberFormat="1" applyFill="1" applyBorder="1" applyProtection="1">
      <protection locked="0"/>
    </xf>
    <xf numFmtId="0" fontId="0" fillId="8" borderId="8" xfId="0" applyFill="1" applyBorder="1" applyProtection="1">
      <protection locked="0"/>
    </xf>
    <xf numFmtId="1" fontId="0" fillId="8" borderId="8" xfId="0" applyNumberFormat="1" applyFill="1" applyBorder="1"/>
    <xf numFmtId="0" fontId="0" fillId="8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" fontId="0" fillId="8" borderId="1" xfId="0" applyNumberFormat="1" applyFill="1" applyBorder="1" applyProtection="1">
      <protection locked="0"/>
    </xf>
    <xf numFmtId="0" fontId="0" fillId="8" borderId="5" xfId="0" applyFill="1" applyBorder="1" applyAlignment="1" applyProtection="1">
      <alignment horizontal="left" vertical="center"/>
      <protection locked="0"/>
    </xf>
    <xf numFmtId="0" fontId="0" fillId="8" borderId="11" xfId="0" applyFill="1" applyBorder="1" applyAlignment="1">
      <alignment horizontal="center"/>
    </xf>
    <xf numFmtId="0" fontId="0" fillId="0" borderId="8" xfId="0" applyBorder="1"/>
    <xf numFmtId="1" fontId="0" fillId="0" borderId="8" xfId="0" applyNumberFormat="1" applyBorder="1"/>
    <xf numFmtId="0" fontId="0" fillId="0" borderId="31" xfId="0" applyBorder="1"/>
    <xf numFmtId="10" fontId="0" fillId="0" borderId="31" xfId="0" applyNumberFormat="1" applyBorder="1"/>
    <xf numFmtId="1" fontId="0" fillId="0" borderId="31" xfId="0" applyNumberFormat="1" applyBorder="1"/>
    <xf numFmtId="0" fontId="0" fillId="0" borderId="30" xfId="0" applyBorder="1"/>
    <xf numFmtId="0" fontId="0" fillId="8" borderId="5" xfId="0" applyFill="1" applyBorder="1" applyAlignment="1">
      <alignment wrapText="1"/>
    </xf>
    <xf numFmtId="0" fontId="13" fillId="0" borderId="5" xfId="0" applyFont="1" applyBorder="1"/>
    <xf numFmtId="0" fontId="14" fillId="8" borderId="5" xfId="0" applyFont="1" applyFill="1" applyBorder="1"/>
    <xf numFmtId="0" fontId="4" fillId="0" borderId="0" xfId="0" applyFont="1" applyAlignment="1">
      <alignment horizontal="center"/>
    </xf>
    <xf numFmtId="0" fontId="12" fillId="0" borderId="5" xfId="0" applyFont="1" applyBorder="1"/>
    <xf numFmtId="0" fontId="9" fillId="0" borderId="5" xfId="0" applyFont="1" applyBorder="1" applyProtection="1">
      <protection locked="0"/>
    </xf>
    <xf numFmtId="0" fontId="0" fillId="6" borderId="5" xfId="0" applyFill="1" applyBorder="1" applyProtection="1">
      <protection locked="0"/>
    </xf>
    <xf numFmtId="0" fontId="11" fillId="0" borderId="5" xfId="0" applyFont="1" applyBorder="1"/>
    <xf numFmtId="0" fontId="13" fillId="0" borderId="5" xfId="0" applyFont="1" applyBorder="1" applyProtection="1">
      <protection locked="0"/>
    </xf>
    <xf numFmtId="0" fontId="16" fillId="0" borderId="1" xfId="0" applyFont="1" applyBorder="1"/>
    <xf numFmtId="0" fontId="15" fillId="0" borderId="1" xfId="0" applyFont="1" applyBorder="1"/>
    <xf numFmtId="0" fontId="15" fillId="0" borderId="5" xfId="0" applyFont="1" applyBorder="1"/>
    <xf numFmtId="0" fontId="16" fillId="0" borderId="5" xfId="0" applyFont="1" applyBorder="1"/>
    <xf numFmtId="10" fontId="0" fillId="9" borderId="1" xfId="0" applyNumberFormat="1" applyFill="1" applyBorder="1"/>
    <xf numFmtId="0" fontId="15" fillId="8" borderId="5" xfId="0" applyFont="1" applyFill="1" applyBorder="1"/>
    <xf numFmtId="0" fontId="17" fillId="8" borderId="5" xfId="0" applyFont="1" applyFill="1" applyBorder="1"/>
    <xf numFmtId="0" fontId="17" fillId="0" borderId="5" xfId="0" applyFont="1" applyBorder="1"/>
    <xf numFmtId="0" fontId="16" fillId="8" borderId="5" xfId="0" applyFont="1" applyFill="1" applyBorder="1"/>
    <xf numFmtId="0" fontId="15" fillId="0" borderId="5" xfId="0" applyFont="1" applyBorder="1" applyAlignment="1">
      <alignment vertical="center"/>
    </xf>
    <xf numFmtId="0" fontId="0" fillId="9" borderId="5" xfId="0" applyFill="1" applyBorder="1"/>
    <xf numFmtId="0" fontId="17" fillId="0" borderId="5" xfId="0" applyFont="1" applyBorder="1" applyAlignment="1" applyProtection="1">
      <alignment vertical="center"/>
      <protection locked="0"/>
    </xf>
    <xf numFmtId="0" fontId="2" fillId="0" borderId="14" xfId="0" applyFont="1" applyBorder="1"/>
    <xf numFmtId="0" fontId="2" fillId="0" borderId="8" xfId="0" applyFont="1" applyBorder="1" applyAlignment="1">
      <alignment horizontal="center"/>
    </xf>
    <xf numFmtId="1" fontId="2" fillId="0" borderId="14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10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13" xfId="0" applyFill="1" applyBorder="1" applyAlignment="1">
      <alignment horizontal="center"/>
    </xf>
    <xf numFmtId="10" fontId="0" fillId="8" borderId="5" xfId="0" applyNumberFormat="1" applyFill="1" applyBorder="1" applyAlignment="1">
      <alignment horizontal="center"/>
    </xf>
    <xf numFmtId="1" fontId="0" fillId="8" borderId="5" xfId="0" applyNumberForma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5" xfId="1" applyNumberFormat="1" applyFont="1" applyBorder="1" applyAlignment="1" applyProtection="1">
      <alignment horizontal="center"/>
      <protection locked="0"/>
    </xf>
    <xf numFmtId="0" fontId="0" fillId="8" borderId="5" xfId="1" applyNumberFormat="1" applyFont="1" applyFill="1" applyBorder="1" applyAlignment="1" applyProtection="1">
      <alignment horizontal="center"/>
      <protection locked="0"/>
    </xf>
    <xf numFmtId="0" fontId="0" fillId="0" borderId="5" xfId="1" applyNumberFormat="1" applyFont="1" applyFill="1" applyBorder="1" applyAlignment="1" applyProtection="1">
      <alignment horizontal="center"/>
      <protection locked="0"/>
    </xf>
    <xf numFmtId="0" fontId="0" fillId="0" borderId="1" xfId="1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5" xfId="1" applyNumberFormat="1" applyFont="1" applyBorder="1" applyAlignment="1">
      <alignment horizontal="center"/>
    </xf>
    <xf numFmtId="0" fontId="0" fillId="0" borderId="5" xfId="1" applyNumberFormat="1" applyFont="1" applyFill="1" applyBorder="1" applyAlignment="1">
      <alignment horizontal="center"/>
    </xf>
    <xf numFmtId="0" fontId="0" fillId="8" borderId="5" xfId="1" applyNumberFormat="1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5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4" fillId="8" borderId="5" xfId="1" applyNumberFormat="1" applyFont="1" applyFill="1" applyBorder="1" applyAlignment="1">
      <alignment horizontal="center"/>
    </xf>
    <xf numFmtId="0" fontId="5" fillId="8" borderId="5" xfId="1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19" fillId="2" borderId="5" xfId="0" applyFont="1" applyFill="1" applyBorder="1"/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/>
    </xf>
    <xf numFmtId="10" fontId="19" fillId="2" borderId="5" xfId="0" applyNumberFormat="1" applyFont="1" applyFill="1" applyBorder="1"/>
    <xf numFmtId="1" fontId="19" fillId="2" borderId="5" xfId="0" applyNumberFormat="1" applyFont="1" applyFill="1" applyBorder="1"/>
    <xf numFmtId="1" fontId="19" fillId="2" borderId="1" xfId="0" applyNumberFormat="1" applyFont="1" applyFill="1" applyBorder="1"/>
    <xf numFmtId="1" fontId="19" fillId="2" borderId="5" xfId="0" applyNumberFormat="1" applyFont="1" applyFill="1" applyBorder="1" applyProtection="1">
      <protection locked="0"/>
    </xf>
    <xf numFmtId="0" fontId="19" fillId="2" borderId="5" xfId="0" applyFont="1" applyFill="1" applyBorder="1" applyProtection="1">
      <protection locked="0"/>
    </xf>
    <xf numFmtId="0" fontId="19" fillId="2" borderId="0" xfId="0" applyFont="1" applyFill="1"/>
    <xf numFmtId="0" fontId="0" fillId="2" borderId="5" xfId="0" applyFill="1" applyBorder="1"/>
    <xf numFmtId="0" fontId="4" fillId="2" borderId="5" xfId="0" applyFont="1" applyFill="1" applyBorder="1" applyProtection="1"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10" fontId="0" fillId="2" borderId="5" xfId="0" applyNumberFormat="1" applyFill="1" applyBorder="1"/>
    <xf numFmtId="1" fontId="0" fillId="2" borderId="5" xfId="0" applyNumberFormat="1" applyFill="1" applyBorder="1"/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0" xfId="0" applyFill="1"/>
    <xf numFmtId="0" fontId="0" fillId="6" borderId="5" xfId="0" applyFill="1" applyBorder="1"/>
    <xf numFmtId="0" fontId="4" fillId="6" borderId="5" xfId="0" applyFont="1" applyFill="1" applyBorder="1" applyProtection="1">
      <protection locked="0"/>
    </xf>
    <xf numFmtId="0" fontId="4" fillId="6" borderId="5" xfId="0" applyFont="1" applyFill="1" applyBorder="1" applyAlignment="1" applyProtection="1">
      <alignment horizontal="center"/>
      <protection locked="0"/>
    </xf>
    <xf numFmtId="10" fontId="0" fillId="6" borderId="5" xfId="0" applyNumberFormat="1" applyFill="1" applyBorder="1"/>
    <xf numFmtId="1" fontId="0" fillId="6" borderId="5" xfId="0" applyNumberFormat="1" applyFill="1" applyBorder="1"/>
    <xf numFmtId="1" fontId="0" fillId="6" borderId="5" xfId="0" applyNumberFormat="1" applyFill="1" applyBorder="1" applyProtection="1">
      <protection locked="0"/>
    </xf>
    <xf numFmtId="0" fontId="0" fillId="6" borderId="0" xfId="0" applyFill="1"/>
    <xf numFmtId="0" fontId="0" fillId="8" borderId="1" xfId="0" applyFill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0" fillId="8" borderId="5" xfId="0" applyFont="1" applyFill="1" applyBorder="1" applyAlignment="1" applyProtection="1">
      <alignment horizontal="center"/>
      <protection locked="0"/>
    </xf>
    <xf numFmtId="0" fontId="19" fillId="2" borderId="5" xfId="0" applyFont="1" applyFill="1" applyBorder="1" applyAlignment="1" applyProtection="1">
      <alignment horizontal="center"/>
      <protection locked="0"/>
    </xf>
    <xf numFmtId="0" fontId="11" fillId="8" borderId="5" xfId="0" applyFont="1" applyFill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8" borderId="1" xfId="0" applyFon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0" fillId="8" borderId="14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49" fontId="8" fillId="0" borderId="24" xfId="0" applyNumberFormat="1" applyFont="1" applyBorder="1" applyAlignment="1" applyProtection="1">
      <alignment horizontal="center"/>
      <protection locked="0"/>
    </xf>
    <xf numFmtId="49" fontId="2" fillId="0" borderId="14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  <xf numFmtId="0" fontId="6" fillId="5" borderId="13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H34"/>
  <sheetViews>
    <sheetView zoomScale="150" zoomScaleNormal="150" workbookViewId="0">
      <pane xSplit="12" ySplit="2" topLeftCell="GXA27" activePane="bottomRight" state="frozen"/>
      <selection pane="topRight" activeCell="A19" sqref="A19:XFD48"/>
      <selection pane="bottomLeft" activeCell="A19" sqref="A19:XFD48"/>
      <selection pane="bottomRight" activeCell="E13" sqref="E13"/>
    </sheetView>
  </sheetViews>
  <sheetFormatPr defaultColWidth="8.85546875" defaultRowHeight="15" x14ac:dyDescent="0.25"/>
  <cols>
    <col min="1" max="1" width="10.5703125" bestFit="1" customWidth="1"/>
    <col min="2" max="2" width="17.85546875" bestFit="1" customWidth="1"/>
    <col min="3" max="3" width="4.42578125" customWidth="1"/>
    <col min="4" max="4" width="6.42578125" hidden="1" customWidth="1"/>
    <col min="5" max="5" width="5.42578125" style="154" bestFit="1" customWidth="1"/>
    <col min="6" max="6" width="6.140625" bestFit="1" customWidth="1"/>
    <col min="7" max="7" width="8.28515625" bestFit="1" customWidth="1"/>
    <col min="8" max="8" width="7.140625" style="56" bestFit="1" customWidth="1"/>
    <col min="9" max="9" width="7.7109375" style="56" bestFit="1" customWidth="1"/>
    <col min="10" max="10" width="5" customWidth="1"/>
    <col min="11" max="11" width="5.42578125" style="154" customWidth="1"/>
    <col min="12" max="12" width="8.140625" style="154" customWidth="1"/>
    <col min="13" max="13" width="3" customWidth="1"/>
    <col min="14" max="15" width="2.85546875" customWidth="1"/>
    <col min="16" max="16" width="7.85546875" customWidth="1"/>
    <col min="17" max="17" width="3" customWidth="1"/>
    <col min="18" max="19" width="2.85546875" customWidth="1"/>
    <col min="20" max="20" width="8.140625" customWidth="1"/>
    <col min="21" max="21" width="3" customWidth="1"/>
    <col min="22" max="22" width="2.85546875" customWidth="1"/>
    <col min="23" max="23" width="3" customWidth="1"/>
    <col min="24" max="24" width="8.28515625" customWidth="1"/>
    <col min="25" max="27" width="3" customWidth="1"/>
    <col min="28" max="28" width="8" customWidth="1"/>
    <col min="29" max="29" width="3" customWidth="1"/>
    <col min="30" max="30" width="4" bestFit="1" customWidth="1"/>
    <col min="31" max="31" width="3" customWidth="1"/>
    <col min="32" max="32" width="9.28515625" bestFit="1" customWidth="1"/>
    <col min="33" max="33" width="3" customWidth="1"/>
    <col min="34" max="34" width="4" customWidth="1"/>
    <col min="35" max="35" width="3" customWidth="1"/>
    <col min="36" max="36" width="8" customWidth="1"/>
    <col min="37" max="37" width="3" customWidth="1"/>
    <col min="38" max="38" width="3.85546875" customWidth="1"/>
    <col min="39" max="39" width="2.85546875" customWidth="1"/>
    <col min="40" max="40" width="8" customWidth="1"/>
    <col min="41" max="41" width="3" customWidth="1"/>
    <col min="42" max="42" width="3.85546875" customWidth="1"/>
    <col min="43" max="43" width="2.85546875" customWidth="1"/>
    <col min="44" max="44" width="8.140625" customWidth="1"/>
    <col min="45" max="45" width="2.85546875" customWidth="1"/>
    <col min="46" max="46" width="3.85546875" customWidth="1"/>
    <col min="47" max="47" width="3" customWidth="1"/>
    <col min="48" max="48" width="8.140625" customWidth="1"/>
    <col min="49" max="49" width="2.85546875" customWidth="1"/>
    <col min="50" max="50" width="3.85546875" customWidth="1"/>
    <col min="51" max="51" width="2.85546875" customWidth="1"/>
    <col min="52" max="52" width="8.140625" customWidth="1"/>
    <col min="53" max="53" width="2.85546875" customWidth="1"/>
    <col min="54" max="54" width="3.85546875" customWidth="1"/>
    <col min="55" max="55" width="3" customWidth="1"/>
    <col min="56" max="56" width="8.140625" customWidth="1"/>
    <col min="57" max="57" width="3" customWidth="1"/>
    <col min="58" max="58" width="3.85546875" customWidth="1"/>
    <col min="59" max="59" width="3" customWidth="1"/>
    <col min="60" max="60" width="8.140625" customWidth="1"/>
  </cols>
  <sheetData>
    <row r="1" spans="1:60" x14ac:dyDescent="0.25">
      <c r="A1" s="27"/>
      <c r="B1" s="27"/>
      <c r="C1" s="27"/>
      <c r="D1" s="27"/>
      <c r="E1" s="31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ht="31.5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1" t="s">
        <v>16</v>
      </c>
      <c r="F2" s="7" t="s">
        <v>17</v>
      </c>
      <c r="G2" s="7" t="s">
        <v>18</v>
      </c>
      <c r="H2" s="55" t="s">
        <v>19</v>
      </c>
      <c r="I2" s="55" t="s">
        <v>20</v>
      </c>
      <c r="J2" s="51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ht="12.75" customHeight="1" x14ac:dyDescent="0.25">
      <c r="A3" s="147"/>
      <c r="B3" s="147"/>
      <c r="C3" s="147"/>
      <c r="D3" s="147"/>
      <c r="E3" s="150"/>
      <c r="F3" s="148"/>
      <c r="G3" s="148"/>
      <c r="H3" s="149"/>
      <c r="I3" s="149"/>
      <c r="J3" s="150"/>
      <c r="K3" s="151"/>
      <c r="L3" s="151"/>
      <c r="M3" s="151"/>
      <c r="N3" s="151"/>
      <c r="O3" s="151"/>
      <c r="P3" s="148"/>
      <c r="Q3" s="151"/>
      <c r="R3" s="151"/>
      <c r="S3" s="151"/>
      <c r="T3" s="148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</row>
    <row r="4" spans="1:60" x14ac:dyDescent="0.25">
      <c r="A4" s="135" t="s">
        <v>29</v>
      </c>
      <c r="B4" s="136" t="s">
        <v>30</v>
      </c>
      <c r="C4" s="4">
        <v>1</v>
      </c>
      <c r="D4" s="4"/>
      <c r="E4" s="172">
        <v>17</v>
      </c>
      <c r="F4" s="1">
        <f>E4+1</f>
        <v>18</v>
      </c>
      <c r="G4" s="2">
        <f>$BH4/F4</f>
        <v>0.66666666666666663</v>
      </c>
      <c r="H4" s="53">
        <v>4</v>
      </c>
      <c r="I4" s="53">
        <f>+H4+J4</f>
        <v>6</v>
      </c>
      <c r="J4" s="8">
        <v>2</v>
      </c>
      <c r="K4" s="48" t="s">
        <v>384</v>
      </c>
      <c r="L4" s="218">
        <v>2026</v>
      </c>
      <c r="M4" s="8"/>
      <c r="N4" s="8">
        <v>4</v>
      </c>
      <c r="O4" s="8"/>
      <c r="P4" s="49">
        <f>+H4+SUM(M4:O4)</f>
        <v>8</v>
      </c>
      <c r="Q4" s="8"/>
      <c r="R4" s="8"/>
      <c r="S4" s="8"/>
      <c r="T4" s="49">
        <f>SUM(P4:S4)</f>
        <v>8</v>
      </c>
      <c r="U4" s="8"/>
      <c r="V4" s="8"/>
      <c r="W4" s="8"/>
      <c r="X4" s="4">
        <f>SUM(T4:W4)</f>
        <v>8</v>
      </c>
      <c r="Y4" s="8"/>
      <c r="Z4" s="8"/>
      <c r="AA4" s="8"/>
      <c r="AB4" s="4">
        <f>SUM(X4:AA4)</f>
        <v>8</v>
      </c>
      <c r="AC4" s="8"/>
      <c r="AD4" s="8">
        <v>4</v>
      </c>
      <c r="AE4" s="8"/>
      <c r="AF4" s="4">
        <f>SUM(AB4:AE4)</f>
        <v>12</v>
      </c>
      <c r="AG4" s="8"/>
      <c r="AH4" s="8"/>
      <c r="AI4" s="8"/>
      <c r="AJ4" s="4">
        <f>SUM(AF4:AI4)</f>
        <v>12</v>
      </c>
      <c r="AK4" s="8"/>
      <c r="AL4" s="8"/>
      <c r="AM4" s="8"/>
      <c r="AN4" s="4">
        <f>SUM(AJ4:AM4)</f>
        <v>12</v>
      </c>
      <c r="AO4" s="8"/>
      <c r="AP4" s="8"/>
      <c r="AQ4" s="8"/>
      <c r="AR4" s="4">
        <f>SUM(AN4:AQ4)</f>
        <v>12</v>
      </c>
      <c r="AS4" s="8"/>
      <c r="AT4" s="8"/>
      <c r="AU4" s="8"/>
      <c r="AV4" s="4">
        <f>SUM(AR4:AU4)</f>
        <v>12</v>
      </c>
      <c r="AW4" s="8"/>
      <c r="AX4" s="8"/>
      <c r="AY4" s="8"/>
      <c r="AZ4" s="4">
        <f>SUM(AV4:AY4)</f>
        <v>12</v>
      </c>
      <c r="BA4" s="8"/>
      <c r="BB4" s="8"/>
      <c r="BC4" s="8"/>
      <c r="BD4" s="4">
        <f>SUM(AZ4:BC4)</f>
        <v>12</v>
      </c>
      <c r="BE4" s="8"/>
      <c r="BF4" s="8"/>
      <c r="BG4" s="8"/>
      <c r="BH4" s="4">
        <f>SUM(BD4:BG4)</f>
        <v>12</v>
      </c>
    </row>
    <row r="5" spans="1:60" x14ac:dyDescent="0.25">
      <c r="A5" s="3" t="s">
        <v>360</v>
      </c>
      <c r="B5" s="4" t="s">
        <v>31</v>
      </c>
      <c r="C5" s="1">
        <f>COUNT(C4)</f>
        <v>1</v>
      </c>
      <c r="D5" s="4"/>
      <c r="E5" s="172">
        <f>SUM(E4)</f>
        <v>17</v>
      </c>
      <c r="F5" s="4">
        <f>SUM(E4)+1</f>
        <v>18</v>
      </c>
      <c r="G5" s="2">
        <f>$BH4/F5</f>
        <v>0.66666666666666663</v>
      </c>
      <c r="H5" s="53"/>
      <c r="I5" s="53"/>
      <c r="J5" s="1"/>
      <c r="K5" s="48"/>
      <c r="L5" s="218"/>
      <c r="M5" s="1">
        <f>SUM(M4:M4)</f>
        <v>0</v>
      </c>
      <c r="N5" s="1">
        <f>SUM(N4:N4)</f>
        <v>4</v>
      </c>
      <c r="O5" s="1">
        <f>SUM(O4:O4)</f>
        <v>0</v>
      </c>
      <c r="P5" s="5">
        <f>+P4/F4</f>
        <v>0.44444444444444442</v>
      </c>
      <c r="Q5" s="1">
        <f>SUM(Q4:Q4)</f>
        <v>0</v>
      </c>
      <c r="R5" s="1">
        <f>SUM(R4:R4)</f>
        <v>0</v>
      </c>
      <c r="S5" s="1">
        <f>SUM(S4:S4)</f>
        <v>0</v>
      </c>
      <c r="T5" s="5">
        <f>+T4/F4</f>
        <v>0.44444444444444442</v>
      </c>
      <c r="U5" s="1">
        <f>SUM(U4:U4)</f>
        <v>0</v>
      </c>
      <c r="V5" s="1">
        <f>SUM(V4:V4)</f>
        <v>0</v>
      </c>
      <c r="W5" s="1">
        <f>SUM(W4:W4)</f>
        <v>0</v>
      </c>
      <c r="X5" s="5">
        <f>+X4/F4</f>
        <v>0.44444444444444442</v>
      </c>
      <c r="Y5" s="1">
        <f>SUM(Y4:Y4)</f>
        <v>0</v>
      </c>
      <c r="Z5" s="1">
        <f>SUM(Z4:Z4)</f>
        <v>0</v>
      </c>
      <c r="AA5" s="1">
        <f>SUM(AA4:AA4)</f>
        <v>0</v>
      </c>
      <c r="AB5" s="5">
        <f>+AB4/F4</f>
        <v>0.44444444444444442</v>
      </c>
      <c r="AC5" s="1">
        <f>SUM(AC4:AC4)</f>
        <v>0</v>
      </c>
      <c r="AD5" s="1">
        <f>SUM(AD4:AD4)</f>
        <v>4</v>
      </c>
      <c r="AE5" s="1">
        <f>SUM(AE4:AE4)</f>
        <v>0</v>
      </c>
      <c r="AF5" s="2">
        <f>AF4/F5</f>
        <v>0.66666666666666663</v>
      </c>
      <c r="AG5" s="1">
        <f>SUM(AG4:AG4)</f>
        <v>0</v>
      </c>
      <c r="AH5" s="1">
        <f>SUM(AH4:AH4)</f>
        <v>0</v>
      </c>
      <c r="AI5" s="1">
        <f>SUM(AI4:AI4)</f>
        <v>0</v>
      </c>
      <c r="AJ5" s="2">
        <f>AJ4/F5</f>
        <v>0.66666666666666663</v>
      </c>
      <c r="AK5" s="1">
        <f>SUM(AK4:AK4)</f>
        <v>0</v>
      </c>
      <c r="AL5" s="1">
        <f>SUM(AL4:AL4)</f>
        <v>0</v>
      </c>
      <c r="AM5" s="1">
        <f>SUM(AM4:AM4)</f>
        <v>0</v>
      </c>
      <c r="AN5" s="2">
        <f>AN4/F5</f>
        <v>0.66666666666666663</v>
      </c>
      <c r="AO5" s="1">
        <f>SUM(AO4:AO4)</f>
        <v>0</v>
      </c>
      <c r="AP5" s="1">
        <f>SUM(AP4:AP4)</f>
        <v>0</v>
      </c>
      <c r="AQ5" s="1">
        <f>SUM(AQ4:AQ4)</f>
        <v>0</v>
      </c>
      <c r="AR5" s="2">
        <f>AR4/F5</f>
        <v>0.66666666666666663</v>
      </c>
      <c r="AS5" s="1">
        <f>SUM(AS4:AS4)</f>
        <v>0</v>
      </c>
      <c r="AT5" s="1">
        <f>SUM(AT4:AT4)</f>
        <v>0</v>
      </c>
      <c r="AU5" s="1">
        <f>SUM(AU4:AU4)</f>
        <v>0</v>
      </c>
      <c r="AV5" s="2">
        <f>AV4/F5</f>
        <v>0.66666666666666663</v>
      </c>
      <c r="AW5" s="1">
        <f>SUM(AW4:AW4)</f>
        <v>0</v>
      </c>
      <c r="AX5" s="1">
        <f>SUM(AX4:AX4)</f>
        <v>0</v>
      </c>
      <c r="AY5" s="1">
        <f>SUM(AY4:AY4)</f>
        <v>0</v>
      </c>
      <c r="AZ5" s="2">
        <f>AZ4/F5</f>
        <v>0.66666666666666663</v>
      </c>
      <c r="BA5" s="1">
        <f>SUM(BA4:BA4)</f>
        <v>0</v>
      </c>
      <c r="BB5" s="1">
        <f>SUM(BB4:BB4)</f>
        <v>0</v>
      </c>
      <c r="BC5" s="1">
        <f>SUM(BC4:BC4)</f>
        <v>0</v>
      </c>
      <c r="BD5" s="2">
        <f>BD4/F5</f>
        <v>0.66666666666666663</v>
      </c>
      <c r="BE5" s="1">
        <f>SUM(BE4:BE4)</f>
        <v>0</v>
      </c>
      <c r="BF5" s="1">
        <f>SUM(BF4:BF4)</f>
        <v>0</v>
      </c>
      <c r="BG5" s="1">
        <f>SUM(BG4:BG4)</f>
        <v>0</v>
      </c>
      <c r="BH5" s="2">
        <f>BH4/F5</f>
        <v>0.66666666666666663</v>
      </c>
    </row>
    <row r="6" spans="1:60" x14ac:dyDescent="0.25">
      <c r="A6" s="3"/>
      <c r="B6" s="4"/>
      <c r="C6" s="4"/>
      <c r="D6" s="4"/>
      <c r="E6" s="172"/>
      <c r="F6" s="4"/>
      <c r="G6" s="5"/>
      <c r="H6" s="53"/>
      <c r="I6" s="53"/>
      <c r="J6" s="4"/>
      <c r="K6" s="48"/>
      <c r="L6" s="218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5"/>
      <c r="AG6" s="4"/>
      <c r="AH6" s="4"/>
      <c r="AI6" s="4"/>
      <c r="AJ6" s="5"/>
      <c r="AK6" s="4"/>
      <c r="AL6" s="4"/>
      <c r="AM6" s="4"/>
      <c r="AN6" s="5"/>
      <c r="AO6" s="4"/>
      <c r="AP6" s="4"/>
      <c r="AQ6" s="4"/>
      <c r="AR6" s="5"/>
      <c r="AS6" s="4"/>
      <c r="AT6" s="4"/>
      <c r="AU6" s="4"/>
      <c r="AV6" s="5"/>
      <c r="AW6" s="4"/>
      <c r="AX6" s="4"/>
      <c r="AY6" s="4"/>
      <c r="AZ6" s="5"/>
      <c r="BA6" s="4"/>
      <c r="BB6" s="4"/>
      <c r="BC6" s="4"/>
      <c r="BD6" s="5"/>
      <c r="BE6" s="4"/>
      <c r="BF6" s="4"/>
      <c r="BG6" s="4"/>
      <c r="BH6" s="5"/>
    </row>
    <row r="7" spans="1:60" x14ac:dyDescent="0.25">
      <c r="A7" s="3"/>
      <c r="B7" s="4"/>
      <c r="C7" s="4"/>
      <c r="D7" s="4"/>
      <c r="E7" s="172"/>
      <c r="F7" s="4"/>
      <c r="G7" s="5"/>
      <c r="H7" s="53"/>
      <c r="I7" s="53"/>
      <c r="J7" s="8"/>
      <c r="K7" s="48"/>
      <c r="L7" s="218"/>
      <c r="M7" s="8"/>
      <c r="N7" s="8"/>
      <c r="O7" s="8"/>
      <c r="P7" s="4"/>
      <c r="Q7" s="8"/>
      <c r="R7" s="8"/>
      <c r="S7" s="8"/>
      <c r="T7" s="4"/>
      <c r="U7" s="8"/>
      <c r="V7" s="8"/>
      <c r="W7" s="8"/>
      <c r="X7" s="4"/>
      <c r="AB7" s="1"/>
      <c r="AC7" s="8"/>
      <c r="AD7" s="8"/>
      <c r="AE7" s="8"/>
      <c r="AF7" s="4"/>
      <c r="AG7" s="8"/>
      <c r="AH7" s="8"/>
      <c r="AI7" s="8"/>
      <c r="AJ7" s="4"/>
      <c r="AK7" s="8"/>
      <c r="AL7" s="8"/>
      <c r="AM7" s="8"/>
      <c r="AN7" s="4"/>
      <c r="AO7" s="8"/>
      <c r="AP7" s="8"/>
      <c r="AQ7" s="8"/>
      <c r="AR7" s="4"/>
      <c r="AS7" s="8"/>
      <c r="AT7" s="8"/>
      <c r="AU7" s="8"/>
      <c r="AV7" s="4"/>
      <c r="AW7" s="8"/>
      <c r="AX7" s="8"/>
      <c r="AY7" s="8"/>
      <c r="AZ7" s="4"/>
      <c r="BA7" s="8"/>
      <c r="BB7" s="8"/>
      <c r="BC7" s="8"/>
      <c r="BD7" s="4"/>
      <c r="BE7" s="8"/>
      <c r="BF7" s="8"/>
      <c r="BG7" s="8"/>
      <c r="BH7" s="4"/>
    </row>
    <row r="8" spans="1:60" x14ac:dyDescent="0.25">
      <c r="A8" s="1"/>
      <c r="B8" s="137" t="s">
        <v>32</v>
      </c>
      <c r="C8" s="1">
        <v>13</v>
      </c>
      <c r="D8" s="1">
        <v>4919</v>
      </c>
      <c r="E8" s="12">
        <v>19</v>
      </c>
      <c r="F8" s="1">
        <f>E8+1</f>
        <v>20</v>
      </c>
      <c r="G8" s="2">
        <f>$BH8/F8</f>
        <v>0.8</v>
      </c>
      <c r="H8" s="49">
        <v>16</v>
      </c>
      <c r="I8" s="53">
        <f>+H8+J8</f>
        <v>16</v>
      </c>
      <c r="J8" s="9"/>
      <c r="K8" s="21" t="s">
        <v>384</v>
      </c>
      <c r="L8" s="209" t="s">
        <v>384</v>
      </c>
      <c r="M8" s="9"/>
      <c r="N8" s="9"/>
      <c r="O8" s="9"/>
      <c r="P8" s="49">
        <f>+I8</f>
        <v>16</v>
      </c>
      <c r="Q8" s="9"/>
      <c r="R8" s="9"/>
      <c r="S8" s="9"/>
      <c r="T8" s="1">
        <f>SUM(P8:S8)</f>
        <v>16</v>
      </c>
      <c r="U8" s="9"/>
      <c r="V8" s="9"/>
      <c r="W8" s="9"/>
      <c r="X8" s="1">
        <f>SUM(T8:W8)</f>
        <v>16</v>
      </c>
      <c r="Y8" s="9"/>
      <c r="Z8" s="9"/>
      <c r="AA8" s="9"/>
      <c r="AB8" s="1">
        <f>SUM(X8:AA8)</f>
        <v>16</v>
      </c>
      <c r="AC8" s="9"/>
      <c r="AD8" s="9"/>
      <c r="AE8" s="9"/>
      <c r="AF8" s="1">
        <f>SUM(AB8:AE8)</f>
        <v>16</v>
      </c>
      <c r="AG8" s="9"/>
      <c r="AH8" s="9"/>
      <c r="AI8" s="9"/>
      <c r="AJ8" s="1">
        <f>SUM(AF8:AI8)</f>
        <v>16</v>
      </c>
      <c r="AK8" s="9"/>
      <c r="AL8" s="9"/>
      <c r="AM8" s="9"/>
      <c r="AN8" s="1">
        <f>SUM(AJ8:AM8)</f>
        <v>16</v>
      </c>
      <c r="AO8" s="9"/>
      <c r="AP8" s="9"/>
      <c r="AQ8" s="9"/>
      <c r="AR8" s="1">
        <f>SUM(AN8:AQ8)</f>
        <v>16</v>
      </c>
      <c r="AS8" s="9"/>
      <c r="AT8" s="9"/>
      <c r="AU8" s="9"/>
      <c r="AV8" s="1">
        <f>SUM(AR8:AU8)</f>
        <v>16</v>
      </c>
      <c r="AW8" s="9"/>
      <c r="AX8" s="9"/>
      <c r="AY8" s="9"/>
      <c r="AZ8" s="1">
        <f>SUM(AV8:AY8)</f>
        <v>16</v>
      </c>
      <c r="BA8" s="9"/>
      <c r="BB8" s="9"/>
      <c r="BC8" s="9"/>
      <c r="BD8" s="1">
        <f>SUM(AZ8:BC8)</f>
        <v>16</v>
      </c>
      <c r="BE8" s="9"/>
      <c r="BF8" s="9"/>
      <c r="BG8" s="9"/>
      <c r="BH8" s="1">
        <f>SUM(BD8:BG8)</f>
        <v>16</v>
      </c>
    </row>
    <row r="9" spans="1:60" x14ac:dyDescent="0.25">
      <c r="A9" s="3" t="s">
        <v>360</v>
      </c>
      <c r="B9" s="4" t="s">
        <v>31</v>
      </c>
      <c r="C9" s="1">
        <v>1</v>
      </c>
      <c r="D9" s="4"/>
      <c r="E9" s="172">
        <f>SUM(E8)</f>
        <v>19</v>
      </c>
      <c r="F9" s="4">
        <f>SUM(E8)+1</f>
        <v>20</v>
      </c>
      <c r="G9" s="2">
        <f>$BH8/F9</f>
        <v>0.8</v>
      </c>
      <c r="H9" s="53"/>
      <c r="I9" s="53"/>
      <c r="J9" s="1"/>
      <c r="K9" s="48"/>
      <c r="L9" s="218"/>
      <c r="M9" s="1">
        <f>SUM(M8:M8)</f>
        <v>0</v>
      </c>
      <c r="N9" s="1">
        <f>SUM(N8:N8)</f>
        <v>0</v>
      </c>
      <c r="O9" s="1">
        <f>SUM(O8:O8)</f>
        <v>0</v>
      </c>
      <c r="P9" s="5">
        <f>+P8/F8</f>
        <v>0.8</v>
      </c>
      <c r="Q9" s="1">
        <f>SUM(Q8:Q8)</f>
        <v>0</v>
      </c>
      <c r="R9" s="1">
        <f>SUM(R8:R8)</f>
        <v>0</v>
      </c>
      <c r="S9" s="1">
        <f>SUM(S8:S8)</f>
        <v>0</v>
      </c>
      <c r="T9" s="5">
        <f>+T8/F8</f>
        <v>0.8</v>
      </c>
      <c r="U9" s="1">
        <f>SUM(U8:U8)</f>
        <v>0</v>
      </c>
      <c r="V9" s="1">
        <f>SUM(V8:V8)</f>
        <v>0</v>
      </c>
      <c r="W9" s="1">
        <f>SUM(W8:W8)</f>
        <v>0</v>
      </c>
      <c r="X9" s="5">
        <f>+X8/F8</f>
        <v>0.8</v>
      </c>
      <c r="Y9" s="1">
        <f>SUM(Y8:Y8)</f>
        <v>0</v>
      </c>
      <c r="Z9" s="1">
        <f>SUM(Z8:Z8)</f>
        <v>0</v>
      </c>
      <c r="AA9" s="1">
        <f>SUM(AA8:AA8)</f>
        <v>0</v>
      </c>
      <c r="AB9" s="5">
        <f>+AB8/F8</f>
        <v>0.8</v>
      </c>
      <c r="AC9" s="1">
        <f>SUM(AC8:AC8)</f>
        <v>0</v>
      </c>
      <c r="AD9" s="1">
        <f>SUM(AD8:AD8)</f>
        <v>0</v>
      </c>
      <c r="AE9" s="1">
        <f>SUM(AE8:AE8)</f>
        <v>0</v>
      </c>
      <c r="AF9" s="2">
        <f>AF8/F9</f>
        <v>0.8</v>
      </c>
      <c r="AG9" s="1">
        <f>SUM(AG8:AG8)</f>
        <v>0</v>
      </c>
      <c r="AH9" s="1">
        <f>SUM(AH8:AH8)</f>
        <v>0</v>
      </c>
      <c r="AI9" s="1">
        <f>SUM(AI8:AI8)</f>
        <v>0</v>
      </c>
      <c r="AJ9" s="2">
        <f>AJ8/F9</f>
        <v>0.8</v>
      </c>
      <c r="AK9" s="1">
        <f>SUM(AK8:AK8)</f>
        <v>0</v>
      </c>
      <c r="AL9" s="1">
        <f>SUM(AL8:AL8)</f>
        <v>0</v>
      </c>
      <c r="AM9" s="1">
        <f>SUM(AM8:AM8)</f>
        <v>0</v>
      </c>
      <c r="AN9" s="2">
        <f>AN8/F9</f>
        <v>0.8</v>
      </c>
      <c r="AO9" s="1">
        <f>SUM(AO8:AO8)</f>
        <v>0</v>
      </c>
      <c r="AP9" s="1">
        <f>SUM(AP8:AP8)</f>
        <v>0</v>
      </c>
      <c r="AQ9" s="1">
        <f>SUM(AQ8:AQ8)</f>
        <v>0</v>
      </c>
      <c r="AR9" s="2">
        <f>AR8/F9</f>
        <v>0.8</v>
      </c>
      <c r="AS9" s="1">
        <f>SUM(AS8:AS8)</f>
        <v>0</v>
      </c>
      <c r="AT9" s="1">
        <f>SUM(AT8:AT8)</f>
        <v>0</v>
      </c>
      <c r="AU9" s="1">
        <f>SUM(AU8:AU8)</f>
        <v>0</v>
      </c>
      <c r="AV9" s="2">
        <f>AV8/F9</f>
        <v>0.8</v>
      </c>
      <c r="AW9" s="1">
        <f>SUM(AW8:AW8)</f>
        <v>0</v>
      </c>
      <c r="AX9" s="1">
        <f>SUM(AX8:AX8)</f>
        <v>0</v>
      </c>
      <c r="AY9" s="1">
        <f>SUM(AY8:AY8)</f>
        <v>0</v>
      </c>
      <c r="AZ9" s="2">
        <f>AZ8/F9</f>
        <v>0.8</v>
      </c>
      <c r="BA9" s="1">
        <f>SUM(BA8:BA8)</f>
        <v>0</v>
      </c>
      <c r="BB9" s="1">
        <f>SUM(BB8:BB8)</f>
        <v>0</v>
      </c>
      <c r="BC9" s="1">
        <f>SUM(BC8:BC8)</f>
        <v>0</v>
      </c>
      <c r="BD9" s="2">
        <f>BD8/F9</f>
        <v>0.8</v>
      </c>
      <c r="BE9" s="1">
        <f>SUM(BE8:BE8)</f>
        <v>0</v>
      </c>
      <c r="BF9" s="1">
        <f>SUM(BF8:BF8)</f>
        <v>0</v>
      </c>
      <c r="BG9" s="1">
        <f>SUM(BG8:BG8)</f>
        <v>0</v>
      </c>
      <c r="BH9" s="2">
        <f>BH8/F9</f>
        <v>0.8</v>
      </c>
    </row>
    <row r="10" spans="1:60" x14ac:dyDescent="0.25">
      <c r="A10" s="3"/>
      <c r="B10" s="4"/>
      <c r="C10" s="1"/>
      <c r="D10" s="4"/>
      <c r="E10" s="172"/>
      <c r="F10" s="4"/>
      <c r="G10" s="2"/>
      <c r="H10" s="53"/>
      <c r="I10" s="53"/>
      <c r="J10" s="1"/>
      <c r="K10" s="48"/>
      <c r="L10" s="218"/>
      <c r="M10" s="1"/>
      <c r="N10" s="1"/>
      <c r="O10" s="1"/>
      <c r="P10" s="5"/>
      <c r="Q10" s="1"/>
      <c r="R10" s="1"/>
      <c r="S10" s="1"/>
      <c r="T10" s="5"/>
      <c r="U10" s="1"/>
      <c r="V10" s="1"/>
      <c r="W10" s="1"/>
      <c r="X10" s="5"/>
      <c r="Y10" s="1"/>
      <c r="Z10" s="1"/>
      <c r="AA10" s="1"/>
      <c r="AB10" s="5"/>
      <c r="AC10" s="1"/>
      <c r="AD10" s="1"/>
      <c r="AE10" s="1"/>
      <c r="AF10" s="2"/>
      <c r="AG10" s="1"/>
      <c r="AH10" s="1"/>
      <c r="AI10" s="1"/>
      <c r="AJ10" s="2"/>
      <c r="AK10" s="1"/>
      <c r="AL10" s="1"/>
      <c r="AM10" s="1"/>
      <c r="AN10" s="2"/>
      <c r="AO10" s="1"/>
      <c r="AP10" s="1"/>
      <c r="AQ10" s="1"/>
      <c r="AR10" s="2"/>
      <c r="AS10" s="1"/>
      <c r="AT10" s="1"/>
      <c r="AU10" s="1"/>
      <c r="AV10" s="2"/>
      <c r="AW10" s="1"/>
      <c r="AX10" s="1"/>
      <c r="AY10" s="1"/>
      <c r="AZ10" s="2"/>
      <c r="BA10" s="1"/>
      <c r="BB10" s="1"/>
      <c r="BC10" s="1"/>
      <c r="BD10" s="2"/>
      <c r="BE10" s="1"/>
      <c r="BF10" s="1"/>
      <c r="BG10" s="1"/>
      <c r="BH10" s="2"/>
    </row>
    <row r="12" spans="1:60" x14ac:dyDescent="0.25">
      <c r="B12" s="1"/>
      <c r="C12" s="1"/>
      <c r="D12" s="1"/>
      <c r="E12" s="12"/>
      <c r="F12" s="1"/>
      <c r="G12" s="1"/>
      <c r="H12" s="49"/>
      <c r="I12" s="49"/>
      <c r="J12" s="9"/>
      <c r="K12" s="21"/>
      <c r="L12" s="21"/>
      <c r="M12" s="9"/>
      <c r="N12" s="9"/>
      <c r="O12" s="9"/>
      <c r="P12" s="1"/>
      <c r="Q12" s="9"/>
      <c r="R12" s="9"/>
      <c r="S12" s="9"/>
      <c r="T12" s="1"/>
      <c r="U12" s="9"/>
      <c r="V12" s="9"/>
      <c r="W12" s="9"/>
      <c r="X12" s="1"/>
      <c r="Y12" s="9"/>
      <c r="Z12" s="9"/>
      <c r="AA12" s="9"/>
      <c r="AB12" s="1"/>
      <c r="AC12" s="9"/>
      <c r="AD12" s="9"/>
      <c r="AE12" s="9"/>
      <c r="AF12" s="1"/>
      <c r="AG12" s="9"/>
      <c r="AH12" s="9"/>
      <c r="AI12" s="9"/>
      <c r="AJ12" s="1"/>
      <c r="AK12" s="9"/>
      <c r="AL12" s="9"/>
      <c r="AM12" s="9"/>
      <c r="AN12" s="1"/>
      <c r="AO12" s="9"/>
      <c r="AP12" s="9"/>
      <c r="AQ12" s="9"/>
      <c r="AR12" s="1"/>
      <c r="AS12" s="9"/>
      <c r="AT12" s="9"/>
      <c r="AU12" s="9"/>
      <c r="AV12" s="1"/>
      <c r="AW12" s="9"/>
      <c r="AX12" s="9"/>
      <c r="AY12" s="9"/>
      <c r="AZ12" s="1"/>
      <c r="BA12" s="9"/>
      <c r="BB12" s="9"/>
      <c r="BC12" s="9"/>
      <c r="BD12" s="1"/>
      <c r="BE12" s="9"/>
      <c r="BF12" s="9"/>
      <c r="BG12" s="9"/>
      <c r="BH12" s="1"/>
    </row>
    <row r="13" spans="1:60" x14ac:dyDescent="0.25">
      <c r="A13" s="138" t="s">
        <v>33</v>
      </c>
      <c r="B13" s="137" t="s">
        <v>34</v>
      </c>
      <c r="C13" s="1">
        <v>2</v>
      </c>
      <c r="D13" s="1">
        <v>9785</v>
      </c>
      <c r="E13" s="12">
        <v>50</v>
      </c>
      <c r="F13" s="1">
        <f>E13+1</f>
        <v>51</v>
      </c>
      <c r="G13" s="2">
        <f>$BH13/F13</f>
        <v>0.35294117647058826</v>
      </c>
      <c r="H13" s="49">
        <v>15</v>
      </c>
      <c r="I13" s="49">
        <f>+H13+J13</f>
        <v>15</v>
      </c>
      <c r="J13" s="9"/>
      <c r="K13" s="21">
        <v>2027</v>
      </c>
      <c r="L13" s="21">
        <v>2026</v>
      </c>
      <c r="M13" s="9"/>
      <c r="N13" s="9"/>
      <c r="O13" s="9"/>
      <c r="P13" s="49">
        <f>+H13+SUM(M13:O13)</f>
        <v>15</v>
      </c>
      <c r="Q13" s="9"/>
      <c r="R13" s="9"/>
      <c r="S13" s="9"/>
      <c r="T13" s="49">
        <f>SUM(P13:S13)</f>
        <v>15</v>
      </c>
      <c r="U13" s="9"/>
      <c r="V13" s="9"/>
      <c r="W13" s="9"/>
      <c r="X13" s="49">
        <f>SUM(T13:W13)</f>
        <v>15</v>
      </c>
      <c r="Y13" s="9">
        <v>3</v>
      </c>
      <c r="Z13" s="9"/>
      <c r="AA13" s="9"/>
      <c r="AB13" s="1">
        <f>SUM(X13:AA13)</f>
        <v>18</v>
      </c>
      <c r="AC13" s="9"/>
      <c r="AD13" s="9"/>
      <c r="AE13" s="9"/>
      <c r="AF13" s="1">
        <f>SUM(AB13:AE13)</f>
        <v>18</v>
      </c>
      <c r="AG13" s="9"/>
      <c r="AH13" s="9"/>
      <c r="AI13" s="9"/>
      <c r="AJ13" s="1">
        <f>SUM(AF13:AI13)</f>
        <v>18</v>
      </c>
      <c r="AK13" s="9"/>
      <c r="AL13" s="9"/>
      <c r="AM13" s="9"/>
      <c r="AN13" s="1">
        <f>SUM(AJ13:AM13)</f>
        <v>18</v>
      </c>
      <c r="AO13" s="9"/>
      <c r="AP13" s="9"/>
      <c r="AQ13" s="9"/>
      <c r="AR13" s="1">
        <f>SUM(AN13:AQ13)</f>
        <v>18</v>
      </c>
      <c r="AS13" s="9"/>
      <c r="AT13" s="9"/>
      <c r="AU13" s="9"/>
      <c r="AV13" s="1">
        <f>SUM(AR13:AU13)</f>
        <v>18</v>
      </c>
      <c r="AW13" s="9"/>
      <c r="AX13" s="9"/>
      <c r="AY13" s="9"/>
      <c r="AZ13" s="1">
        <f>SUM(AV13:AY13)</f>
        <v>18</v>
      </c>
      <c r="BA13" s="9"/>
      <c r="BB13" s="9"/>
      <c r="BC13" s="9"/>
      <c r="BD13" s="1">
        <f>SUM(AZ13:BC13)</f>
        <v>18</v>
      </c>
      <c r="BE13" s="9"/>
      <c r="BF13" s="9"/>
      <c r="BG13" s="9"/>
      <c r="BH13" s="1">
        <f>SUM(BD13:BG13)</f>
        <v>18</v>
      </c>
    </row>
    <row r="14" spans="1:60" x14ac:dyDescent="0.25">
      <c r="A14" s="3" t="s">
        <v>360</v>
      </c>
      <c r="B14" s="4" t="s">
        <v>31</v>
      </c>
      <c r="C14" s="1">
        <v>1</v>
      </c>
      <c r="D14" s="4"/>
      <c r="E14" s="172">
        <f>SUM(E13)</f>
        <v>50</v>
      </c>
      <c r="F14" s="4">
        <f>SUM(E13)+1</f>
        <v>51</v>
      </c>
      <c r="G14" s="2">
        <f>$BH13/F14</f>
        <v>0.35294117647058826</v>
      </c>
      <c r="H14" s="53"/>
      <c r="I14" s="53"/>
      <c r="J14" s="1"/>
      <c r="K14" s="48"/>
      <c r="L14" s="218"/>
      <c r="M14" s="1">
        <f>SUM(M13:M13)</f>
        <v>0</v>
      </c>
      <c r="N14" s="1">
        <f>SUM(N13:N13)</f>
        <v>0</v>
      </c>
      <c r="O14" s="1">
        <f>SUM(O13:O13)</f>
        <v>0</v>
      </c>
      <c r="P14" s="5">
        <f>+P13/F13</f>
        <v>0.29411764705882354</v>
      </c>
      <c r="Q14" s="1">
        <f>SUM(Q13:Q13)</f>
        <v>0</v>
      </c>
      <c r="R14" s="1">
        <f>SUM(R13:R13)</f>
        <v>0</v>
      </c>
      <c r="S14" s="1">
        <f>SUM(S13:S13)</f>
        <v>0</v>
      </c>
      <c r="T14" s="5">
        <f>+T13/F13</f>
        <v>0.29411764705882354</v>
      </c>
      <c r="U14" s="1">
        <f>SUM(U13:U13)</f>
        <v>0</v>
      </c>
      <c r="V14" s="1">
        <f>SUM(V13:V13)</f>
        <v>0</v>
      </c>
      <c r="W14" s="1">
        <f>SUM(W13:W13)</f>
        <v>0</v>
      </c>
      <c r="X14" s="5">
        <f>+X13/F13</f>
        <v>0.29411764705882354</v>
      </c>
      <c r="Y14" s="1">
        <f>SUM(Y13:Y13)</f>
        <v>3</v>
      </c>
      <c r="Z14" s="1">
        <f>SUM(Z13:Z13)</f>
        <v>0</v>
      </c>
      <c r="AA14" s="1">
        <f>SUM(AA13:AA13)</f>
        <v>0</v>
      </c>
      <c r="AB14" s="5">
        <f>+AB13/F13</f>
        <v>0.35294117647058826</v>
      </c>
      <c r="AC14" s="1">
        <f>SUM(AC13:AC13)</f>
        <v>0</v>
      </c>
      <c r="AD14" s="1">
        <f>SUM(AD13:AD13)</f>
        <v>0</v>
      </c>
      <c r="AE14" s="1">
        <f>SUM(AE13:AE13)</f>
        <v>0</v>
      </c>
      <c r="AF14" s="2">
        <f>AF13/F14</f>
        <v>0.35294117647058826</v>
      </c>
      <c r="AG14" s="1">
        <f>SUM(AG13:AG13)</f>
        <v>0</v>
      </c>
      <c r="AH14" s="1">
        <f>SUM(AH13:AH13)</f>
        <v>0</v>
      </c>
      <c r="AI14" s="1">
        <f>SUM(AI13:AI13)</f>
        <v>0</v>
      </c>
      <c r="AJ14" s="2">
        <f>AJ13/F14</f>
        <v>0.35294117647058826</v>
      </c>
      <c r="AK14" s="1">
        <f>SUM(AK13:AK13)</f>
        <v>0</v>
      </c>
      <c r="AL14" s="1">
        <f>SUM(AL13:AL13)</f>
        <v>0</v>
      </c>
      <c r="AM14" s="1">
        <f>SUM(AM13:AM13)</f>
        <v>0</v>
      </c>
      <c r="AN14" s="2">
        <f>AN13/F14</f>
        <v>0.35294117647058826</v>
      </c>
      <c r="AO14" s="1">
        <f>SUM(AO13:AO13)</f>
        <v>0</v>
      </c>
      <c r="AP14" s="1">
        <f>SUM(AP13:AP13)</f>
        <v>0</v>
      </c>
      <c r="AQ14" s="1">
        <f>SUM(AQ13:AQ13)</f>
        <v>0</v>
      </c>
      <c r="AR14" s="2">
        <f>AR13/F14</f>
        <v>0.35294117647058826</v>
      </c>
      <c r="AS14" s="1">
        <f>SUM(AS13:AS13)</f>
        <v>0</v>
      </c>
      <c r="AT14" s="1">
        <f>SUM(AT13:AT13)</f>
        <v>0</v>
      </c>
      <c r="AU14" s="1">
        <f>SUM(AU13:AU13)</f>
        <v>0</v>
      </c>
      <c r="AV14" s="2">
        <f>AV13/F14</f>
        <v>0.35294117647058826</v>
      </c>
      <c r="AW14" s="1">
        <f>SUM(AW13:AW13)</f>
        <v>0</v>
      </c>
      <c r="AX14" s="1">
        <f>SUM(AX13:AX13)</f>
        <v>0</v>
      </c>
      <c r="AY14" s="1">
        <f>SUM(AY13:AY13)</f>
        <v>0</v>
      </c>
      <c r="AZ14" s="2">
        <f>AZ13/F14</f>
        <v>0.35294117647058826</v>
      </c>
      <c r="BA14" s="1">
        <f>SUM(BA13:BA13)</f>
        <v>0</v>
      </c>
      <c r="BB14" s="1">
        <f>SUM(BB13:BB13)</f>
        <v>0</v>
      </c>
      <c r="BC14" s="1">
        <f>SUM(BC13:BC13)</f>
        <v>0</v>
      </c>
      <c r="BD14" s="2">
        <f>BD13/F14</f>
        <v>0.35294117647058826</v>
      </c>
      <c r="BE14" s="1">
        <f>SUM(BE13:BE13)</f>
        <v>0</v>
      </c>
      <c r="BF14" s="1">
        <f>SUM(BF13:BF13)</f>
        <v>0</v>
      </c>
      <c r="BG14" s="1">
        <f>SUM(BG13:BG13)</f>
        <v>0</v>
      </c>
      <c r="BH14" s="2">
        <f>BH13/F14</f>
        <v>0.35294117647058826</v>
      </c>
    </row>
    <row r="15" spans="1:60" x14ac:dyDescent="0.25">
      <c r="A15" s="1"/>
      <c r="B15" s="1"/>
      <c r="C15" s="1"/>
      <c r="D15" s="1"/>
      <c r="E15" s="12"/>
      <c r="F15" s="1"/>
      <c r="G15" s="2"/>
      <c r="H15" s="49"/>
      <c r="I15" s="49"/>
      <c r="J15" s="1"/>
      <c r="K15" s="12"/>
      <c r="L15" s="12"/>
      <c r="M15" s="1"/>
      <c r="N15" s="1"/>
      <c r="O15" s="1"/>
      <c r="P15" s="2"/>
      <c r="Q15" s="1"/>
      <c r="R15" s="1"/>
      <c r="S15" s="1"/>
      <c r="T15" s="2"/>
      <c r="U15" s="1"/>
      <c r="V15" s="1"/>
      <c r="W15" s="1"/>
      <c r="X15" s="2"/>
      <c r="Y15" s="1"/>
      <c r="Z15" s="1"/>
      <c r="AA15" s="1"/>
      <c r="AB15" s="2"/>
      <c r="AC15" s="1"/>
      <c r="AD15" s="1"/>
      <c r="AE15" s="1"/>
      <c r="AF15" s="2"/>
      <c r="AG15" s="1"/>
      <c r="AH15" s="1"/>
      <c r="AI15" s="1"/>
      <c r="AJ15" s="2"/>
      <c r="AK15" s="1"/>
      <c r="AL15" s="1"/>
      <c r="AM15" s="1"/>
      <c r="AN15" s="2"/>
      <c r="AO15" s="1"/>
      <c r="AP15" s="1"/>
      <c r="AQ15" s="1"/>
      <c r="AR15" s="2"/>
      <c r="AS15" s="1"/>
      <c r="AT15" s="1"/>
      <c r="AU15" s="1"/>
      <c r="AV15" s="2"/>
      <c r="AW15" s="1"/>
      <c r="AX15" s="1"/>
      <c r="AY15" s="1"/>
      <c r="AZ15" s="2"/>
      <c r="BA15" s="1"/>
      <c r="BB15" s="1"/>
      <c r="BC15" s="1"/>
      <c r="BD15" s="2"/>
      <c r="BE15" s="1"/>
      <c r="BF15" s="1"/>
      <c r="BG15" s="1"/>
      <c r="BH15" s="2"/>
    </row>
    <row r="16" spans="1:60" x14ac:dyDescent="0.25">
      <c r="G16" s="30"/>
      <c r="J16" s="26"/>
      <c r="K16" s="164"/>
      <c r="L16" s="164"/>
      <c r="M16" s="26"/>
      <c r="N16" s="26"/>
      <c r="O16" s="26"/>
      <c r="Q16" s="26"/>
      <c r="R16" s="26"/>
      <c r="S16" s="26"/>
      <c r="U16" s="26"/>
      <c r="V16" s="26"/>
      <c r="W16" s="26"/>
      <c r="Y16" s="26"/>
      <c r="Z16" s="26"/>
      <c r="AA16" s="26"/>
      <c r="AC16" s="26"/>
      <c r="AD16" s="26"/>
      <c r="AE16" s="26"/>
      <c r="AG16" s="26"/>
      <c r="AH16" s="26"/>
      <c r="AI16" s="26"/>
      <c r="AK16" s="26"/>
      <c r="AL16" s="26"/>
      <c r="AM16" s="26"/>
      <c r="AO16" s="26"/>
      <c r="AP16" s="26"/>
      <c r="AQ16" s="26"/>
      <c r="AS16" s="26"/>
      <c r="AT16" s="26"/>
      <c r="AU16" s="26"/>
      <c r="AW16" s="26"/>
      <c r="AX16" s="26"/>
      <c r="AY16" s="26"/>
      <c r="BA16" s="26"/>
      <c r="BB16" s="26"/>
      <c r="BC16" s="26"/>
      <c r="BE16" s="26"/>
      <c r="BF16" s="26"/>
      <c r="BG16" s="26"/>
    </row>
    <row r="17" spans="1:60" x14ac:dyDescent="0.25">
      <c r="A17" s="18" t="s">
        <v>35</v>
      </c>
      <c r="B17" s="1"/>
      <c r="C17" s="1"/>
      <c r="D17" s="1"/>
      <c r="E17" s="12"/>
      <c r="F17" s="1"/>
      <c r="G17" s="2"/>
      <c r="H17" s="49"/>
      <c r="I17" s="49"/>
      <c r="J17" s="9"/>
      <c r="K17" s="21">
        <v>2027</v>
      </c>
      <c r="L17" s="21">
        <v>2026</v>
      </c>
      <c r="M17" s="9"/>
      <c r="N17" s="9"/>
      <c r="O17" s="9"/>
      <c r="P17" s="49"/>
      <c r="Q17" s="9"/>
      <c r="R17" s="9"/>
      <c r="S17" s="9"/>
      <c r="T17" s="49"/>
      <c r="U17" s="9"/>
      <c r="V17" s="9"/>
      <c r="W17" s="9"/>
      <c r="X17" s="1"/>
      <c r="Y17" s="9"/>
      <c r="Z17" s="9"/>
      <c r="AA17" s="9"/>
      <c r="AB17" s="1"/>
      <c r="AC17" s="9"/>
      <c r="AD17" s="9"/>
      <c r="AE17" s="9"/>
      <c r="AF17" s="1"/>
      <c r="AG17" s="9"/>
      <c r="AH17" s="9"/>
      <c r="AI17" s="9"/>
      <c r="AJ17" s="1"/>
      <c r="AK17" s="9"/>
      <c r="AL17" s="9"/>
      <c r="AM17" s="9"/>
      <c r="AN17" s="1"/>
      <c r="AO17" s="9"/>
      <c r="AP17" s="9"/>
      <c r="AQ17" s="9"/>
      <c r="AR17" s="1"/>
      <c r="AS17" s="9"/>
      <c r="AT17" s="9"/>
      <c r="AU17" s="9"/>
      <c r="AV17" s="1"/>
      <c r="AW17" s="9"/>
      <c r="AX17" s="9"/>
      <c r="AY17" s="9"/>
      <c r="AZ17" s="1"/>
      <c r="BA17" s="9"/>
      <c r="BB17" s="9"/>
      <c r="BC17" s="9"/>
      <c r="BD17" s="1"/>
      <c r="BE17" s="9"/>
      <c r="BF17" s="9"/>
      <c r="BG17" s="9"/>
      <c r="BH17" s="1"/>
    </row>
    <row r="18" spans="1:60" x14ac:dyDescent="0.25">
      <c r="A18" s="1" t="s">
        <v>360</v>
      </c>
      <c r="B18" s="1" t="s">
        <v>36</v>
      </c>
      <c r="C18" s="1">
        <v>2</v>
      </c>
      <c r="D18" s="1">
        <v>549</v>
      </c>
      <c r="E18" s="12">
        <v>38</v>
      </c>
      <c r="F18" s="1">
        <f>E18+1</f>
        <v>39</v>
      </c>
      <c r="G18" s="2">
        <f t="shared" ref="G18:G24" si="0">$BH18/E18</f>
        <v>1.0263157894736843</v>
      </c>
      <c r="H18" s="49">
        <v>26</v>
      </c>
      <c r="I18" s="49">
        <f t="shared" ref="I18:I24" si="1">+H18+J18</f>
        <v>26</v>
      </c>
      <c r="J18" s="9"/>
      <c r="K18" s="21">
        <v>2027</v>
      </c>
      <c r="L18" s="21">
        <v>2026</v>
      </c>
      <c r="M18" s="9">
        <v>4</v>
      </c>
      <c r="N18" s="9">
        <v>9</v>
      </c>
      <c r="O18" s="9"/>
      <c r="P18" s="49">
        <f>+H18+SUM(M18:O18)</f>
        <v>39</v>
      </c>
      <c r="Q18" s="9"/>
      <c r="R18" s="9"/>
      <c r="S18" s="9"/>
      <c r="T18" s="49">
        <f t="shared" ref="T18:T24" si="2">+SUM(P18:S18)</f>
        <v>39</v>
      </c>
      <c r="U18" s="9"/>
      <c r="V18" s="9"/>
      <c r="W18" s="9"/>
      <c r="X18" s="1">
        <f t="shared" ref="X18:X24" si="3">SUM(T18:W18)</f>
        <v>39</v>
      </c>
      <c r="Y18" s="9"/>
      <c r="Z18" s="9"/>
      <c r="AA18" s="9"/>
      <c r="AB18" s="1">
        <f t="shared" ref="AB18:AB24" si="4">SUM(X18:AA18)</f>
        <v>39</v>
      </c>
      <c r="AC18" s="9"/>
      <c r="AD18" s="9"/>
      <c r="AE18" s="9"/>
      <c r="AF18" s="1">
        <f t="shared" ref="AF18:AF24" si="5">SUM(AB18:AE18)</f>
        <v>39</v>
      </c>
      <c r="AG18" s="9"/>
      <c r="AH18" s="9"/>
      <c r="AI18" s="9"/>
      <c r="AJ18" s="1">
        <f t="shared" ref="AJ18:AJ24" si="6">SUM(AF18:AI18)</f>
        <v>39</v>
      </c>
      <c r="AK18" s="9"/>
      <c r="AL18" s="9"/>
      <c r="AM18" s="9"/>
      <c r="AN18" s="1">
        <f t="shared" ref="AN18:AN24" si="7">SUM(AJ18:AM18)</f>
        <v>39</v>
      </c>
      <c r="AO18" s="9"/>
      <c r="AP18" s="9"/>
      <c r="AQ18" s="9"/>
      <c r="AR18" s="1">
        <f t="shared" ref="AR18:AR24" si="8">SUM(AN18:AQ18)</f>
        <v>39</v>
      </c>
      <c r="AS18" s="9"/>
      <c r="AT18" s="9"/>
      <c r="AU18" s="9"/>
      <c r="AV18" s="1">
        <f t="shared" ref="AV18:AV24" si="9">SUM(AR18:AU18)</f>
        <v>39</v>
      </c>
      <c r="AW18" s="9"/>
      <c r="AX18" s="9"/>
      <c r="AY18" s="9"/>
      <c r="AZ18" s="1">
        <f t="shared" ref="AZ18:AZ24" si="10">SUM(AV18:AY18)</f>
        <v>39</v>
      </c>
      <c r="BA18" s="9"/>
      <c r="BB18" s="9"/>
      <c r="BC18" s="9"/>
      <c r="BD18" s="1">
        <f t="shared" ref="BD18:BD24" si="11">SUM(AZ18:BC18)</f>
        <v>39</v>
      </c>
      <c r="BE18" s="9"/>
      <c r="BF18" s="9"/>
      <c r="BG18" s="9"/>
      <c r="BH18" s="1">
        <f t="shared" ref="BH18:BH24" si="12">SUM(BD18:BG18)</f>
        <v>39</v>
      </c>
    </row>
    <row r="19" spans="1:60" x14ac:dyDescent="0.25">
      <c r="A19" s="1" t="s">
        <v>360</v>
      </c>
      <c r="B19" s="1" t="s">
        <v>37</v>
      </c>
      <c r="C19" s="1">
        <v>6</v>
      </c>
      <c r="D19" s="1">
        <v>9907</v>
      </c>
      <c r="E19" s="12">
        <v>16</v>
      </c>
      <c r="F19" s="1">
        <f t="shared" ref="F19:F24" si="13">E19+1</f>
        <v>17</v>
      </c>
      <c r="G19" s="2">
        <f t="shared" si="0"/>
        <v>1.125</v>
      </c>
      <c r="H19" s="49">
        <v>7</v>
      </c>
      <c r="I19" s="49">
        <f t="shared" si="1"/>
        <v>7</v>
      </c>
      <c r="J19" s="9"/>
      <c r="K19" s="21">
        <v>2027</v>
      </c>
      <c r="L19" s="21">
        <v>2026</v>
      </c>
      <c r="M19" s="9"/>
      <c r="N19" s="9">
        <v>8</v>
      </c>
      <c r="O19" s="9"/>
      <c r="P19" s="49">
        <f t="shared" ref="P19:P24" si="14">+H19+SUM(M19:O19)</f>
        <v>15</v>
      </c>
      <c r="Q19" s="9"/>
      <c r="R19" s="9"/>
      <c r="S19" s="9"/>
      <c r="T19" s="49">
        <f t="shared" si="2"/>
        <v>15</v>
      </c>
      <c r="U19" s="9"/>
      <c r="V19" s="9"/>
      <c r="W19" s="9"/>
      <c r="X19" s="1">
        <f t="shared" si="3"/>
        <v>15</v>
      </c>
      <c r="Y19" s="9"/>
      <c r="Z19" s="9">
        <v>3</v>
      </c>
      <c r="AA19" s="9"/>
      <c r="AB19" s="1">
        <f t="shared" si="4"/>
        <v>18</v>
      </c>
      <c r="AC19" s="9"/>
      <c r="AD19" s="9"/>
      <c r="AE19" s="9"/>
      <c r="AF19" s="1">
        <f t="shared" si="5"/>
        <v>18</v>
      </c>
      <c r="AG19" s="9"/>
      <c r="AH19" s="9"/>
      <c r="AI19" s="9"/>
      <c r="AJ19" s="1">
        <f t="shared" si="6"/>
        <v>18</v>
      </c>
      <c r="AK19" s="9"/>
      <c r="AL19" s="9"/>
      <c r="AM19" s="9"/>
      <c r="AN19" s="1">
        <f t="shared" si="7"/>
        <v>18</v>
      </c>
      <c r="AO19" s="9"/>
      <c r="AP19" s="9"/>
      <c r="AQ19" s="9"/>
      <c r="AR19" s="1">
        <f t="shared" si="8"/>
        <v>18</v>
      </c>
      <c r="AS19" s="9"/>
      <c r="AT19" s="9"/>
      <c r="AU19" s="9"/>
      <c r="AV19" s="1">
        <f t="shared" si="9"/>
        <v>18</v>
      </c>
      <c r="AW19" s="9"/>
      <c r="AX19" s="9"/>
      <c r="AY19" s="9"/>
      <c r="AZ19" s="1">
        <f t="shared" si="10"/>
        <v>18</v>
      </c>
      <c r="BA19" s="9"/>
      <c r="BB19" s="9"/>
      <c r="BC19" s="9"/>
      <c r="BD19" s="1">
        <f t="shared" si="11"/>
        <v>18</v>
      </c>
      <c r="BE19" s="9"/>
      <c r="BF19" s="9"/>
      <c r="BG19" s="9"/>
      <c r="BH19" s="1">
        <f t="shared" si="12"/>
        <v>18</v>
      </c>
    </row>
    <row r="20" spans="1:60" x14ac:dyDescent="0.25">
      <c r="A20" s="1" t="s">
        <v>360</v>
      </c>
      <c r="B20" s="1" t="s">
        <v>38</v>
      </c>
      <c r="C20" s="1">
        <v>10</v>
      </c>
      <c r="D20" s="1">
        <v>9399</v>
      </c>
      <c r="E20" s="12">
        <v>64</v>
      </c>
      <c r="F20" s="1">
        <f t="shared" si="13"/>
        <v>65</v>
      </c>
      <c r="G20" s="2">
        <f t="shared" si="0"/>
        <v>0.90625</v>
      </c>
      <c r="H20" s="49">
        <v>57</v>
      </c>
      <c r="I20" s="49">
        <f t="shared" si="1"/>
        <v>57</v>
      </c>
      <c r="J20" s="9"/>
      <c r="K20" s="21">
        <v>2027</v>
      </c>
      <c r="L20" s="21">
        <v>2026</v>
      </c>
      <c r="M20" s="9"/>
      <c r="N20" s="9"/>
      <c r="O20" s="9"/>
      <c r="P20" s="49">
        <f t="shared" si="14"/>
        <v>57</v>
      </c>
      <c r="Q20" s="9"/>
      <c r="R20" s="9"/>
      <c r="S20" s="9"/>
      <c r="T20" s="49">
        <f t="shared" si="2"/>
        <v>57</v>
      </c>
      <c r="U20" s="9"/>
      <c r="V20" s="9"/>
      <c r="W20" s="9"/>
      <c r="X20" s="1">
        <f t="shared" si="3"/>
        <v>57</v>
      </c>
      <c r="Y20" s="9"/>
      <c r="Z20" s="9">
        <v>1</v>
      </c>
      <c r="AA20" s="9"/>
      <c r="AB20" s="1">
        <f t="shared" si="4"/>
        <v>58</v>
      </c>
      <c r="AC20" s="9"/>
      <c r="AD20" s="9"/>
      <c r="AE20" s="9"/>
      <c r="AF20" s="1">
        <f t="shared" si="5"/>
        <v>58</v>
      </c>
      <c r="AG20" s="9"/>
      <c r="AH20" s="9"/>
      <c r="AI20" s="9"/>
      <c r="AJ20" s="1">
        <f t="shared" si="6"/>
        <v>58</v>
      </c>
      <c r="AK20" s="9"/>
      <c r="AL20" s="9"/>
      <c r="AM20" s="9"/>
      <c r="AN20" s="1">
        <f t="shared" si="7"/>
        <v>58</v>
      </c>
      <c r="AO20" s="9"/>
      <c r="AP20" s="9"/>
      <c r="AQ20" s="9"/>
      <c r="AR20" s="1">
        <f t="shared" si="8"/>
        <v>58</v>
      </c>
      <c r="AS20" s="9"/>
      <c r="AT20" s="9"/>
      <c r="AU20" s="9"/>
      <c r="AV20" s="1">
        <f t="shared" si="9"/>
        <v>58</v>
      </c>
      <c r="AW20" s="9"/>
      <c r="AX20" s="9"/>
      <c r="AY20" s="9"/>
      <c r="AZ20" s="1">
        <f t="shared" si="10"/>
        <v>58</v>
      </c>
      <c r="BA20" s="9"/>
      <c r="BB20" s="9"/>
      <c r="BC20" s="9"/>
      <c r="BD20" s="1">
        <f t="shared" si="11"/>
        <v>58</v>
      </c>
      <c r="BE20" s="9"/>
      <c r="BF20" s="9"/>
      <c r="BG20" s="9"/>
      <c r="BH20" s="1">
        <f t="shared" si="12"/>
        <v>58</v>
      </c>
    </row>
    <row r="21" spans="1:60" x14ac:dyDescent="0.25">
      <c r="A21" s="133" t="s">
        <v>360</v>
      </c>
      <c r="B21" s="1" t="s">
        <v>39</v>
      </c>
      <c r="C21" s="1">
        <v>11</v>
      </c>
      <c r="D21" s="1">
        <v>9400</v>
      </c>
      <c r="E21" s="12">
        <v>71</v>
      </c>
      <c r="F21" s="1">
        <f t="shared" si="13"/>
        <v>72</v>
      </c>
      <c r="G21" s="2">
        <f t="shared" si="0"/>
        <v>1</v>
      </c>
      <c r="H21" s="49">
        <v>68</v>
      </c>
      <c r="I21" s="49">
        <f t="shared" si="1"/>
        <v>68</v>
      </c>
      <c r="J21" s="9"/>
      <c r="K21" s="21">
        <v>2027</v>
      </c>
      <c r="L21" s="21">
        <v>2026</v>
      </c>
      <c r="M21" s="9"/>
      <c r="N21" s="9"/>
      <c r="O21" s="9"/>
      <c r="P21" s="49">
        <f t="shared" si="14"/>
        <v>68</v>
      </c>
      <c r="Q21" s="9"/>
      <c r="R21" s="9"/>
      <c r="S21" s="9"/>
      <c r="T21" s="49">
        <f t="shared" si="2"/>
        <v>68</v>
      </c>
      <c r="U21" s="9"/>
      <c r="V21" s="9"/>
      <c r="W21" s="9"/>
      <c r="X21" s="1">
        <f t="shared" si="3"/>
        <v>68</v>
      </c>
      <c r="Y21" s="9"/>
      <c r="Z21" s="9">
        <v>3</v>
      </c>
      <c r="AA21" s="9"/>
      <c r="AB21" s="1">
        <f t="shared" si="4"/>
        <v>71</v>
      </c>
      <c r="AC21" s="9"/>
      <c r="AD21" s="9"/>
      <c r="AE21" s="9"/>
      <c r="AF21" s="1">
        <f t="shared" si="5"/>
        <v>71</v>
      </c>
      <c r="AG21" s="9"/>
      <c r="AH21" s="9"/>
      <c r="AI21" s="9"/>
      <c r="AJ21" s="1">
        <f t="shared" si="6"/>
        <v>71</v>
      </c>
      <c r="AK21" s="9"/>
      <c r="AL21" s="9"/>
      <c r="AM21" s="9"/>
      <c r="AN21" s="1">
        <f t="shared" si="7"/>
        <v>71</v>
      </c>
      <c r="AO21" s="9"/>
      <c r="AP21" s="9"/>
      <c r="AQ21" s="9"/>
      <c r="AR21" s="1">
        <f t="shared" si="8"/>
        <v>71</v>
      </c>
      <c r="AS21" s="9"/>
      <c r="AT21" s="9"/>
      <c r="AU21" s="9"/>
      <c r="AV21" s="1">
        <f t="shared" si="9"/>
        <v>71</v>
      </c>
      <c r="AW21" s="9"/>
      <c r="AX21" s="9"/>
      <c r="AY21" s="9"/>
      <c r="AZ21" s="1">
        <f t="shared" si="10"/>
        <v>71</v>
      </c>
      <c r="BA21" s="9"/>
      <c r="BB21" s="9"/>
      <c r="BC21" s="9"/>
      <c r="BD21" s="1">
        <f t="shared" si="11"/>
        <v>71</v>
      </c>
      <c r="BE21" s="9"/>
      <c r="BF21" s="9"/>
      <c r="BG21" s="9"/>
      <c r="BH21" s="1">
        <f t="shared" si="12"/>
        <v>71</v>
      </c>
    </row>
    <row r="22" spans="1:60" x14ac:dyDescent="0.25">
      <c r="A22" s="1" t="s">
        <v>360</v>
      </c>
      <c r="B22" s="1" t="s">
        <v>40</v>
      </c>
      <c r="C22" s="1">
        <v>13</v>
      </c>
      <c r="D22" s="1">
        <v>9972</v>
      </c>
      <c r="E22" s="12">
        <v>58</v>
      </c>
      <c r="F22" s="1">
        <f t="shared" si="13"/>
        <v>59</v>
      </c>
      <c r="G22" s="2">
        <f t="shared" si="0"/>
        <v>0.75862068965517238</v>
      </c>
      <c r="H22" s="49">
        <v>44</v>
      </c>
      <c r="I22" s="49">
        <f t="shared" si="1"/>
        <v>44</v>
      </c>
      <c r="J22" s="9"/>
      <c r="K22" s="21">
        <v>2027</v>
      </c>
      <c r="L22" s="21">
        <v>2026</v>
      </c>
      <c r="M22" s="9"/>
      <c r="N22" s="9"/>
      <c r="O22" s="9"/>
      <c r="P22" s="49">
        <f>+H22+SUM(M22:O22)</f>
        <v>44</v>
      </c>
      <c r="Q22" s="9"/>
      <c r="R22" s="9"/>
      <c r="S22" s="9"/>
      <c r="T22" s="49">
        <f t="shared" si="2"/>
        <v>44</v>
      </c>
      <c r="U22" s="9"/>
      <c r="V22" s="9"/>
      <c r="W22" s="9"/>
      <c r="X22" s="1">
        <f t="shared" si="3"/>
        <v>44</v>
      </c>
      <c r="Y22" s="9"/>
      <c r="Z22" s="9"/>
      <c r="AA22" s="9"/>
      <c r="AB22" s="1">
        <f t="shared" si="4"/>
        <v>44</v>
      </c>
      <c r="AC22" s="9"/>
      <c r="AD22" s="9"/>
      <c r="AE22" s="9"/>
      <c r="AF22" s="1">
        <f t="shared" si="5"/>
        <v>44</v>
      </c>
      <c r="AG22" s="9"/>
      <c r="AH22" s="9"/>
      <c r="AI22" s="9"/>
      <c r="AJ22" s="1">
        <f t="shared" si="6"/>
        <v>44</v>
      </c>
      <c r="AK22" s="9"/>
      <c r="AL22" s="9"/>
      <c r="AM22" s="9"/>
      <c r="AN22" s="1">
        <f t="shared" si="7"/>
        <v>44</v>
      </c>
      <c r="AO22" s="9"/>
      <c r="AP22" s="9"/>
      <c r="AQ22" s="9"/>
      <c r="AR22" s="1">
        <f t="shared" si="8"/>
        <v>44</v>
      </c>
      <c r="AS22" s="9"/>
      <c r="AT22" s="9"/>
      <c r="AU22" s="9"/>
      <c r="AV22" s="1">
        <f t="shared" si="9"/>
        <v>44</v>
      </c>
      <c r="AW22" s="9"/>
      <c r="AX22" s="9"/>
      <c r="AY22" s="9"/>
      <c r="AZ22" s="1">
        <f t="shared" si="10"/>
        <v>44</v>
      </c>
      <c r="BA22" s="9"/>
      <c r="BB22" s="9"/>
      <c r="BC22" s="9"/>
      <c r="BD22" s="1">
        <f t="shared" si="11"/>
        <v>44</v>
      </c>
      <c r="BE22" s="9"/>
      <c r="BF22" s="9"/>
      <c r="BG22" s="9"/>
      <c r="BH22" s="1">
        <f t="shared" si="12"/>
        <v>44</v>
      </c>
    </row>
    <row r="23" spans="1:60" x14ac:dyDescent="0.25">
      <c r="A23" s="1" t="s">
        <v>360</v>
      </c>
      <c r="B23" s="1" t="s">
        <v>41</v>
      </c>
      <c r="C23" s="1">
        <v>14</v>
      </c>
      <c r="D23" s="1">
        <v>1433</v>
      </c>
      <c r="E23" s="12">
        <v>30</v>
      </c>
      <c r="F23" s="1">
        <f t="shared" si="13"/>
        <v>31</v>
      </c>
      <c r="G23" s="2">
        <f t="shared" si="0"/>
        <v>0.93333333333333335</v>
      </c>
      <c r="H23" s="49">
        <v>21</v>
      </c>
      <c r="I23" s="49">
        <f t="shared" si="1"/>
        <v>22</v>
      </c>
      <c r="J23" s="9">
        <v>1</v>
      </c>
      <c r="K23" s="21">
        <v>2027</v>
      </c>
      <c r="L23" s="21">
        <v>2026</v>
      </c>
      <c r="M23" s="9"/>
      <c r="N23" s="9"/>
      <c r="O23" s="9"/>
      <c r="P23" s="49">
        <f t="shared" si="14"/>
        <v>21</v>
      </c>
      <c r="Q23" s="9"/>
      <c r="R23" s="9"/>
      <c r="S23" s="9"/>
      <c r="T23" s="49">
        <f t="shared" si="2"/>
        <v>21</v>
      </c>
      <c r="U23" s="9"/>
      <c r="V23" s="9"/>
      <c r="W23" s="9"/>
      <c r="X23" s="1">
        <f t="shared" si="3"/>
        <v>21</v>
      </c>
      <c r="Y23" s="9"/>
      <c r="Z23" s="9">
        <v>6</v>
      </c>
      <c r="AA23" s="9">
        <v>1</v>
      </c>
      <c r="AB23" s="1">
        <f t="shared" si="4"/>
        <v>28</v>
      </c>
      <c r="AC23" s="9"/>
      <c r="AD23" s="9"/>
      <c r="AE23" s="9"/>
      <c r="AF23" s="1">
        <f t="shared" si="5"/>
        <v>28</v>
      </c>
      <c r="AG23" s="9"/>
      <c r="AH23" s="9"/>
      <c r="AI23" s="9"/>
      <c r="AJ23" s="1">
        <f t="shared" si="6"/>
        <v>28</v>
      </c>
      <c r="AK23" s="9"/>
      <c r="AL23" s="9"/>
      <c r="AM23" s="9"/>
      <c r="AN23" s="1">
        <f t="shared" si="7"/>
        <v>28</v>
      </c>
      <c r="AO23" s="9"/>
      <c r="AP23" s="9"/>
      <c r="AQ23" s="9"/>
      <c r="AR23" s="1">
        <f t="shared" si="8"/>
        <v>28</v>
      </c>
      <c r="AS23" s="9"/>
      <c r="AT23" s="9"/>
      <c r="AU23" s="9"/>
      <c r="AV23" s="1">
        <f t="shared" si="9"/>
        <v>28</v>
      </c>
      <c r="AW23" s="9"/>
      <c r="AX23" s="9"/>
      <c r="AY23" s="9"/>
      <c r="AZ23" s="1">
        <f t="shared" si="10"/>
        <v>28</v>
      </c>
      <c r="BA23" s="9"/>
      <c r="BB23" s="9"/>
      <c r="BC23" s="9"/>
      <c r="BD23" s="1">
        <f t="shared" si="11"/>
        <v>28</v>
      </c>
      <c r="BE23" s="9"/>
      <c r="BF23" s="9"/>
      <c r="BG23" s="9"/>
      <c r="BH23" s="1">
        <f t="shared" si="12"/>
        <v>28</v>
      </c>
    </row>
    <row r="24" spans="1:60" x14ac:dyDescent="0.25">
      <c r="A24" s="1" t="s">
        <v>360</v>
      </c>
      <c r="B24" s="1" t="s">
        <v>42</v>
      </c>
      <c r="C24" s="1">
        <v>777</v>
      </c>
      <c r="D24" s="1">
        <v>6306</v>
      </c>
      <c r="E24" s="12">
        <v>30</v>
      </c>
      <c r="F24" s="1">
        <f t="shared" si="13"/>
        <v>31</v>
      </c>
      <c r="G24" s="2">
        <f t="shared" si="0"/>
        <v>0.6333333333333333</v>
      </c>
      <c r="H24" s="49">
        <v>19</v>
      </c>
      <c r="I24" s="49">
        <f t="shared" si="1"/>
        <v>19</v>
      </c>
      <c r="J24" s="9"/>
      <c r="K24" s="21" t="s">
        <v>384</v>
      </c>
      <c r="L24" s="21">
        <v>2026</v>
      </c>
      <c r="M24" s="9"/>
      <c r="N24" s="9"/>
      <c r="O24" s="9"/>
      <c r="P24" s="49">
        <f t="shared" si="14"/>
        <v>19</v>
      </c>
      <c r="Q24" s="9"/>
      <c r="R24" s="9"/>
      <c r="S24" s="9"/>
      <c r="T24" s="49">
        <f t="shared" si="2"/>
        <v>19</v>
      </c>
      <c r="U24" s="9"/>
      <c r="V24" s="9"/>
      <c r="W24" s="9"/>
      <c r="X24" s="1">
        <f t="shared" si="3"/>
        <v>19</v>
      </c>
      <c r="Y24" s="9"/>
      <c r="Z24" s="9"/>
      <c r="AA24" s="9"/>
      <c r="AB24" s="1">
        <f t="shared" si="4"/>
        <v>19</v>
      </c>
      <c r="AC24" s="9"/>
      <c r="AD24" s="9"/>
      <c r="AE24" s="9"/>
      <c r="AF24" s="1">
        <f t="shared" si="5"/>
        <v>19</v>
      </c>
      <c r="AG24" s="9"/>
      <c r="AH24" s="9"/>
      <c r="AI24" s="9"/>
      <c r="AJ24" s="1">
        <f t="shared" si="6"/>
        <v>19</v>
      </c>
      <c r="AK24" s="9"/>
      <c r="AL24" s="9"/>
      <c r="AM24" s="9"/>
      <c r="AN24" s="1">
        <f t="shared" si="7"/>
        <v>19</v>
      </c>
      <c r="AO24" s="9"/>
      <c r="AP24" s="9"/>
      <c r="AQ24" s="9"/>
      <c r="AR24" s="1">
        <f t="shared" si="8"/>
        <v>19</v>
      </c>
      <c r="AS24" s="9"/>
      <c r="AT24" s="9"/>
      <c r="AU24" s="9"/>
      <c r="AV24" s="1">
        <f t="shared" si="9"/>
        <v>19</v>
      </c>
      <c r="AW24" s="9"/>
      <c r="AX24" s="9"/>
      <c r="AY24" s="9"/>
      <c r="AZ24" s="1">
        <f t="shared" si="10"/>
        <v>19</v>
      </c>
      <c r="BA24" s="9"/>
      <c r="BB24" s="9"/>
      <c r="BC24" s="9"/>
      <c r="BD24" s="1">
        <f t="shared" si="11"/>
        <v>19</v>
      </c>
      <c r="BE24" s="9"/>
      <c r="BF24" s="9"/>
      <c r="BG24" s="9"/>
      <c r="BH24" s="1">
        <f t="shared" si="12"/>
        <v>19</v>
      </c>
    </row>
    <row r="25" spans="1:60" x14ac:dyDescent="0.25">
      <c r="A25" s="1"/>
      <c r="B25" s="1"/>
      <c r="C25" s="1"/>
      <c r="D25" s="1"/>
      <c r="E25" s="12"/>
      <c r="F25" s="1"/>
      <c r="G25" s="1"/>
      <c r="H25" s="49"/>
      <c r="I25" s="49"/>
      <c r="J25" s="1"/>
      <c r="K25" s="12"/>
      <c r="L25" s="12"/>
      <c r="M25" s="1">
        <f>SUM(M17:M24)</f>
        <v>4</v>
      </c>
      <c r="N25" s="1">
        <f>SUM(N17:N24)</f>
        <v>17</v>
      </c>
      <c r="O25" s="1">
        <f>SUM(O17:O24)</f>
        <v>0</v>
      </c>
      <c r="P25" s="49">
        <f>SUM(P17:P24)</f>
        <v>263</v>
      </c>
      <c r="Q25" s="1">
        <f>SUM(Q18:Q24)</f>
        <v>0</v>
      </c>
      <c r="R25" s="1">
        <f>SUM(R18:R24)</f>
        <v>0</v>
      </c>
      <c r="S25" s="1">
        <f>SUM(S18:S24)</f>
        <v>0</v>
      </c>
      <c r="T25" s="49">
        <f>SUM(T17:T24)</f>
        <v>263</v>
      </c>
      <c r="U25" s="1">
        <f>SUM(U18:U24)</f>
        <v>0</v>
      </c>
      <c r="V25" s="1">
        <f>SUM(V18:V24)</f>
        <v>0</v>
      </c>
      <c r="W25" s="1">
        <f>SUM(W18:W24)</f>
        <v>0</v>
      </c>
      <c r="X25" s="1">
        <f>SUM(X17:X24)</f>
        <v>263</v>
      </c>
      <c r="Y25" s="1">
        <f>SUM(Y18:Y24)</f>
        <v>0</v>
      </c>
      <c r="Z25" s="1">
        <f>SUM(Z18:Z24)</f>
        <v>13</v>
      </c>
      <c r="AA25" s="1">
        <f>SUM(AA18:AA24)</f>
        <v>1</v>
      </c>
      <c r="AB25" s="1">
        <f>SUM(AB17:AB24)</f>
        <v>277</v>
      </c>
      <c r="AC25" s="1">
        <f>SUM(AC18:AC24)</f>
        <v>0</v>
      </c>
      <c r="AD25" s="1">
        <f>SUM(AD18:AD24)</f>
        <v>0</v>
      </c>
      <c r="AE25" s="1">
        <f>SUM(AE18:AE24)</f>
        <v>0</v>
      </c>
      <c r="AF25" s="1">
        <f>SUM(AF17:AF24)</f>
        <v>277</v>
      </c>
      <c r="AG25" s="1">
        <f>SUM(AG18:AG24)</f>
        <v>0</v>
      </c>
      <c r="AH25" s="1">
        <f>SUM(AH18:AH24)</f>
        <v>0</v>
      </c>
      <c r="AI25" s="1">
        <f>SUM(AI18:AI24)</f>
        <v>0</v>
      </c>
      <c r="AJ25" s="1">
        <f>SUM(AJ17:AJ24)</f>
        <v>277</v>
      </c>
      <c r="AK25" s="1">
        <f>SUM(AK18:AK24)</f>
        <v>0</v>
      </c>
      <c r="AL25" s="1">
        <f>SUM(AL18:AL24)</f>
        <v>0</v>
      </c>
      <c r="AM25" s="1">
        <f>SUM(AM18:AM24)</f>
        <v>0</v>
      </c>
      <c r="AN25" s="1">
        <f>SUM(AN17:AN24)</f>
        <v>277</v>
      </c>
      <c r="AO25" s="1">
        <f>SUM(AO18:AO24)</f>
        <v>0</v>
      </c>
      <c r="AP25" s="1">
        <f>SUM(AP18:AP24)</f>
        <v>0</v>
      </c>
      <c r="AQ25" s="1">
        <f>SUM(AQ18:AQ24)</f>
        <v>0</v>
      </c>
      <c r="AR25" s="1">
        <f>SUM(AR17:AR24)</f>
        <v>277</v>
      </c>
      <c r="AS25" s="1">
        <f>SUM(AS18:AS24)</f>
        <v>0</v>
      </c>
      <c r="AT25" s="1">
        <f>SUM(AT18:AT24)</f>
        <v>0</v>
      </c>
      <c r="AU25" s="1">
        <f>SUM(AU18:AU24)</f>
        <v>0</v>
      </c>
      <c r="AV25" s="1">
        <f>SUM(AV17:AV24)</f>
        <v>277</v>
      </c>
      <c r="AW25" s="1">
        <f>SUM(AW18:AW24)</f>
        <v>0</v>
      </c>
      <c r="AX25" s="1">
        <f>SUM(AX18:AX24)</f>
        <v>0</v>
      </c>
      <c r="AY25" s="1">
        <f>SUM(AY18:AY24)</f>
        <v>0</v>
      </c>
      <c r="AZ25" s="1">
        <f>SUM(AZ17:AZ24)</f>
        <v>277</v>
      </c>
      <c r="BA25" s="1">
        <f>SUM(BA18:BA24)</f>
        <v>0</v>
      </c>
      <c r="BB25" s="1">
        <f>SUM(BB18:BB24)</f>
        <v>0</v>
      </c>
      <c r="BC25" s="1">
        <f>SUM(BC18:BC24)</f>
        <v>0</v>
      </c>
      <c r="BD25" s="1">
        <f>SUM(BD17:BD24)</f>
        <v>277</v>
      </c>
      <c r="BE25" s="1">
        <f>SUM(BE18:BE24)</f>
        <v>0</v>
      </c>
      <c r="BF25" s="1">
        <f>SUM(BF18:BF24)</f>
        <v>0</v>
      </c>
      <c r="BG25" s="1">
        <f>SUM(BG18:BG24)</f>
        <v>0</v>
      </c>
      <c r="BH25" s="1">
        <f>SUM(BH17:BH24)</f>
        <v>277</v>
      </c>
    </row>
    <row r="26" spans="1:60" x14ac:dyDescent="0.25">
      <c r="A26" s="1"/>
      <c r="B26" s="1" t="s">
        <v>31</v>
      </c>
      <c r="C26" s="1">
        <f>COUNT(C18:C24)</f>
        <v>7</v>
      </c>
      <c r="D26" s="1"/>
      <c r="E26" s="12">
        <f>SUM(E17:E25)</f>
        <v>307</v>
      </c>
      <c r="F26" s="1">
        <f>SUM(E17:E25)+1</f>
        <v>308</v>
      </c>
      <c r="G26" s="2">
        <f>$BH25/F26</f>
        <v>0.89935064935064934</v>
      </c>
      <c r="H26" s="49">
        <f>SUM(H17:H24)</f>
        <v>242</v>
      </c>
      <c r="I26" s="49">
        <f>SUM(I17:I24)</f>
        <v>243</v>
      </c>
      <c r="J26" s="1">
        <f>SUM(J17:J24)</f>
        <v>1</v>
      </c>
      <c r="K26" s="12"/>
      <c r="L26" s="12"/>
      <c r="M26" s="1"/>
      <c r="N26" s="1"/>
      <c r="O26" s="1"/>
      <c r="P26" s="2">
        <f>P25/F26</f>
        <v>0.85389610389610393</v>
      </c>
      <c r="Q26" s="1">
        <f>M25+Q25</f>
        <v>4</v>
      </c>
      <c r="R26" s="1">
        <f>N25+R25</f>
        <v>17</v>
      </c>
      <c r="S26" s="1">
        <f>O25+S25</f>
        <v>0</v>
      </c>
      <c r="T26" s="2">
        <f>T25/F26</f>
        <v>0.85389610389610393</v>
      </c>
      <c r="U26" s="1">
        <f>Q26+U25</f>
        <v>4</v>
      </c>
      <c r="V26" s="1">
        <f>R26+V25</f>
        <v>17</v>
      </c>
      <c r="W26" s="1">
        <f>S26+W25</f>
        <v>0</v>
      </c>
      <c r="X26" s="2">
        <f>X25/F26</f>
        <v>0.85389610389610393</v>
      </c>
      <c r="Y26" s="1">
        <f>U26+Y25</f>
        <v>4</v>
      </c>
      <c r="Z26" s="1">
        <f>V26+Z25</f>
        <v>30</v>
      </c>
      <c r="AA26" s="1">
        <f>W26+AA25</f>
        <v>1</v>
      </c>
      <c r="AB26" s="2">
        <f>AB25/F26</f>
        <v>0.89935064935064934</v>
      </c>
      <c r="AC26" s="1">
        <f>Y26+AC25</f>
        <v>4</v>
      </c>
      <c r="AD26" s="1">
        <f>Z26+AD25</f>
        <v>30</v>
      </c>
      <c r="AE26" s="1">
        <f>AA26+AE25</f>
        <v>1</v>
      </c>
      <c r="AF26" s="2">
        <f>AF25/F26</f>
        <v>0.89935064935064934</v>
      </c>
      <c r="AG26" s="1">
        <f>AC26+AG25</f>
        <v>4</v>
      </c>
      <c r="AH26" s="1">
        <f>AD26+AH25</f>
        <v>30</v>
      </c>
      <c r="AI26" s="1">
        <f>AE26+AI25</f>
        <v>1</v>
      </c>
      <c r="AJ26" s="2">
        <f>AJ25/F26</f>
        <v>0.89935064935064934</v>
      </c>
      <c r="AK26" s="1">
        <f>AG26+AK25</f>
        <v>4</v>
      </c>
      <c r="AL26" s="1">
        <f>AH26+AL25</f>
        <v>30</v>
      </c>
      <c r="AM26" s="1">
        <f>AI26+AM25</f>
        <v>1</v>
      </c>
      <c r="AN26" s="2">
        <f>AN25/F26</f>
        <v>0.89935064935064934</v>
      </c>
      <c r="AO26" s="1">
        <f>AK26+AO25</f>
        <v>4</v>
      </c>
      <c r="AP26" s="1">
        <f>AL26+AP25</f>
        <v>30</v>
      </c>
      <c r="AQ26" s="1">
        <f>AM26+AQ25</f>
        <v>1</v>
      </c>
      <c r="AR26" s="2">
        <f>AR25/F26</f>
        <v>0.89935064935064934</v>
      </c>
      <c r="AS26" s="1">
        <f>AO26+AS25</f>
        <v>4</v>
      </c>
      <c r="AT26" s="1">
        <f>AP26+AT25</f>
        <v>30</v>
      </c>
      <c r="AU26" s="1">
        <f>AQ26+AU25</f>
        <v>1</v>
      </c>
      <c r="AV26" s="2">
        <f>AV25/F26</f>
        <v>0.89935064935064934</v>
      </c>
      <c r="AW26" s="1">
        <f>AS26+AW25</f>
        <v>4</v>
      </c>
      <c r="AX26" s="1">
        <f>AT26+AX25</f>
        <v>30</v>
      </c>
      <c r="AY26" s="1">
        <f>AU26+AY25</f>
        <v>1</v>
      </c>
      <c r="AZ26" s="2">
        <f>AZ25/F26</f>
        <v>0.89935064935064934</v>
      </c>
      <c r="BA26" s="1">
        <f>AW26+BA25</f>
        <v>4</v>
      </c>
      <c r="BB26" s="1">
        <f>AX26+BB25</f>
        <v>30</v>
      </c>
      <c r="BC26" s="1">
        <f>AY26+BC25</f>
        <v>1</v>
      </c>
      <c r="BD26" s="2">
        <f>BD25/F26</f>
        <v>0.89935064935064934</v>
      </c>
      <c r="BE26" s="1">
        <f>BA26+BE25</f>
        <v>4</v>
      </c>
      <c r="BF26" s="1">
        <f>BB26+BF25</f>
        <v>30</v>
      </c>
      <c r="BG26" s="1">
        <f>BC26+BG25</f>
        <v>1</v>
      </c>
      <c r="BH26" s="2">
        <f>BH25/F26</f>
        <v>0.89935064935064934</v>
      </c>
    </row>
    <row r="28" spans="1:60" x14ac:dyDescent="0.25">
      <c r="A28" s="18" t="s">
        <v>43</v>
      </c>
      <c r="B28" s="1"/>
      <c r="C28" s="1"/>
      <c r="D28" s="1"/>
      <c r="E28" s="12"/>
      <c r="F28" s="1"/>
      <c r="G28" s="2"/>
      <c r="H28" s="49"/>
      <c r="I28" s="49"/>
      <c r="J28" s="9"/>
      <c r="K28" s="21">
        <v>2027</v>
      </c>
      <c r="L28" s="21">
        <v>2026</v>
      </c>
      <c r="M28" s="9"/>
      <c r="N28" s="9"/>
      <c r="O28" s="9"/>
      <c r="P28" s="49"/>
      <c r="Q28" s="9"/>
      <c r="R28" s="9"/>
      <c r="S28" s="9"/>
      <c r="T28" s="1"/>
      <c r="U28" s="9"/>
      <c r="V28" s="9"/>
      <c r="W28" s="9"/>
      <c r="X28" s="1"/>
      <c r="Y28" s="9"/>
      <c r="Z28" s="9"/>
      <c r="AA28" s="9"/>
      <c r="AB28" s="1"/>
      <c r="AC28" s="9"/>
      <c r="AD28" s="9"/>
      <c r="AE28" s="9"/>
      <c r="AF28" s="1"/>
      <c r="AG28" s="9"/>
      <c r="AH28" s="9"/>
      <c r="AI28" s="9"/>
      <c r="AJ28" s="1"/>
      <c r="AK28" s="9"/>
      <c r="AL28" s="9"/>
      <c r="AM28" s="9"/>
      <c r="AN28" s="1"/>
      <c r="AO28" s="9"/>
      <c r="AP28" s="9"/>
      <c r="AQ28" s="9"/>
      <c r="AR28" s="1"/>
      <c r="AS28" s="9"/>
      <c r="AT28" s="9"/>
      <c r="AU28" s="9"/>
      <c r="AV28" s="1"/>
      <c r="AW28" s="9"/>
      <c r="AX28" s="9"/>
      <c r="AY28" s="9"/>
      <c r="AZ28" s="1"/>
      <c r="BA28" s="9"/>
      <c r="BB28" s="9"/>
      <c r="BC28" s="9"/>
      <c r="BD28" s="1"/>
      <c r="BE28" s="9"/>
      <c r="BF28" s="9"/>
      <c r="BG28" s="9"/>
      <c r="BH28" s="1"/>
    </row>
    <row r="29" spans="1:60" x14ac:dyDescent="0.25">
      <c r="A29" s="1" t="s">
        <v>360</v>
      </c>
      <c r="B29" s="1" t="s">
        <v>44</v>
      </c>
      <c r="C29" s="1">
        <v>3</v>
      </c>
      <c r="D29" s="1"/>
      <c r="E29" s="12">
        <v>31</v>
      </c>
      <c r="F29" s="1">
        <f>E29+1</f>
        <v>32</v>
      </c>
      <c r="G29" s="2">
        <f>$BH29/F29</f>
        <v>0.4375</v>
      </c>
      <c r="H29" s="49">
        <v>11</v>
      </c>
      <c r="I29" s="49">
        <f t="shared" ref="I29:I32" si="15">+H29+J29</f>
        <v>11</v>
      </c>
      <c r="J29" s="9"/>
      <c r="K29" s="21" t="s">
        <v>384</v>
      </c>
      <c r="L29" s="21">
        <v>2026</v>
      </c>
      <c r="M29" s="9"/>
      <c r="N29" s="9">
        <v>3</v>
      </c>
      <c r="O29" s="9"/>
      <c r="P29" s="49">
        <f>+H29+SUM(M29:O29)</f>
        <v>14</v>
      </c>
      <c r="Q29" s="9"/>
      <c r="R29" s="9"/>
      <c r="S29" s="9"/>
      <c r="T29" s="1">
        <f>SUM(P29:S29)</f>
        <v>14</v>
      </c>
      <c r="U29" s="9"/>
      <c r="V29" s="9"/>
      <c r="W29" s="9"/>
      <c r="X29" s="1">
        <f>SUM(T29:W29)</f>
        <v>14</v>
      </c>
      <c r="Y29" s="9"/>
      <c r="Z29" s="9"/>
      <c r="AA29" s="9"/>
      <c r="AB29" s="1">
        <f>SUM(X29:AA29)</f>
        <v>14</v>
      </c>
      <c r="AC29" s="9"/>
      <c r="AD29" s="9"/>
      <c r="AE29" s="9"/>
      <c r="AF29" s="1">
        <f>SUM(AB29:AE29)</f>
        <v>14</v>
      </c>
      <c r="AG29" s="9"/>
      <c r="AH29" s="9"/>
      <c r="AI29" s="9"/>
      <c r="AJ29" s="1">
        <f>SUM(AF29:AI29)</f>
        <v>14</v>
      </c>
      <c r="AK29" s="9"/>
      <c r="AL29" s="9"/>
      <c r="AM29" s="9"/>
      <c r="AN29" s="1">
        <f>SUM(AJ29:AM29)</f>
        <v>14</v>
      </c>
      <c r="AO29" s="9"/>
      <c r="AP29" s="9"/>
      <c r="AQ29" s="9"/>
      <c r="AR29" s="1">
        <f>SUM(AN29:AQ29)</f>
        <v>14</v>
      </c>
      <c r="AS29" s="9"/>
      <c r="AT29" s="9"/>
      <c r="AU29" s="9"/>
      <c r="AV29" s="1">
        <f>SUM(AR29:AU29)</f>
        <v>14</v>
      </c>
      <c r="AW29" s="9"/>
      <c r="AX29" s="9"/>
      <c r="AY29" s="9"/>
      <c r="AZ29" s="1">
        <f>SUM(AV29:AY29)</f>
        <v>14</v>
      </c>
      <c r="BA29" s="9"/>
      <c r="BB29" s="9"/>
      <c r="BC29" s="9"/>
      <c r="BD29" s="1">
        <f>SUM(AZ29:BC29)</f>
        <v>14</v>
      </c>
      <c r="BE29" s="9"/>
      <c r="BF29" s="9"/>
      <c r="BG29" s="9"/>
      <c r="BH29" s="1">
        <f t="shared" ref="BH29:BH32" si="16">SUM(BD29:BG29)</f>
        <v>14</v>
      </c>
    </row>
    <row r="30" spans="1:60" x14ac:dyDescent="0.25">
      <c r="A30" s="1" t="s">
        <v>360</v>
      </c>
      <c r="B30" s="1" t="s">
        <v>45</v>
      </c>
      <c r="C30" s="1">
        <v>13</v>
      </c>
      <c r="D30" s="1"/>
      <c r="E30" s="12">
        <v>35</v>
      </c>
      <c r="F30" s="1">
        <f t="shared" ref="F30:F32" si="17">E30+1</f>
        <v>36</v>
      </c>
      <c r="G30" s="2">
        <f>$BH30/F30</f>
        <v>0.66666666666666663</v>
      </c>
      <c r="H30" s="49">
        <v>21</v>
      </c>
      <c r="I30" s="49">
        <f t="shared" si="15"/>
        <v>21</v>
      </c>
      <c r="J30" s="9"/>
      <c r="K30" s="21">
        <v>2027</v>
      </c>
      <c r="L30" s="21">
        <v>2026</v>
      </c>
      <c r="M30" s="9"/>
      <c r="N30" s="9">
        <v>3</v>
      </c>
      <c r="O30" s="9"/>
      <c r="P30" s="49">
        <f>+H30+SUM(M30:O30)</f>
        <v>24</v>
      </c>
      <c r="Q30" s="9"/>
      <c r="R30" s="9"/>
      <c r="S30" s="9"/>
      <c r="T30" s="1">
        <f>SUM(P30:S30)</f>
        <v>24</v>
      </c>
      <c r="U30" s="9"/>
      <c r="V30" s="9"/>
      <c r="W30" s="9"/>
      <c r="X30" s="1">
        <f>SUM(T30:W30)</f>
        <v>24</v>
      </c>
      <c r="Y30" s="9"/>
      <c r="Z30" s="9"/>
      <c r="AA30" s="9"/>
      <c r="AB30" s="1">
        <f>SUM(X30:AA30)</f>
        <v>24</v>
      </c>
      <c r="AC30" s="9"/>
      <c r="AD30" s="9"/>
      <c r="AE30" s="9"/>
      <c r="AF30" s="1">
        <f>SUM(AB30:AE30)</f>
        <v>24</v>
      </c>
      <c r="AG30" s="9"/>
      <c r="AH30" s="9"/>
      <c r="AI30" s="9"/>
      <c r="AJ30" s="1">
        <f>SUM(AF30:AI30)</f>
        <v>24</v>
      </c>
      <c r="AK30" s="9"/>
      <c r="AL30" s="9"/>
      <c r="AM30" s="9"/>
      <c r="AN30" s="1">
        <f>SUM(AJ30:AM30)</f>
        <v>24</v>
      </c>
      <c r="AO30" s="9"/>
      <c r="AP30" s="9"/>
      <c r="AQ30" s="9"/>
      <c r="AR30" s="1">
        <f>SUM(AN30:AQ30)</f>
        <v>24</v>
      </c>
      <c r="AS30" s="9"/>
      <c r="AT30" s="9"/>
      <c r="AU30" s="9"/>
      <c r="AV30" s="1">
        <f>SUM(AR30:AU30)</f>
        <v>24</v>
      </c>
      <c r="AW30" s="9"/>
      <c r="AX30" s="9"/>
      <c r="AY30" s="9"/>
      <c r="AZ30" s="1">
        <f>SUM(AV30:AY30)</f>
        <v>24</v>
      </c>
      <c r="BA30" s="9"/>
      <c r="BB30" s="9"/>
      <c r="BC30" s="9"/>
      <c r="BD30" s="1">
        <f>SUM(AZ30:BC30)</f>
        <v>24</v>
      </c>
      <c r="BE30" s="9"/>
      <c r="BF30" s="9"/>
      <c r="BG30" s="9"/>
      <c r="BH30" s="1">
        <f t="shared" si="16"/>
        <v>24</v>
      </c>
    </row>
    <row r="31" spans="1:60" x14ac:dyDescent="0.25">
      <c r="A31" s="1" t="s">
        <v>360</v>
      </c>
      <c r="B31" s="1" t="s">
        <v>46</v>
      </c>
      <c r="C31" s="1">
        <v>14</v>
      </c>
      <c r="D31" s="1"/>
      <c r="E31" s="12">
        <v>35</v>
      </c>
      <c r="F31" s="1">
        <f t="shared" si="17"/>
        <v>36</v>
      </c>
      <c r="G31" s="2">
        <f>$BH31/F31</f>
        <v>0.22222222222222221</v>
      </c>
      <c r="H31" s="49">
        <v>6</v>
      </c>
      <c r="I31" s="49">
        <f t="shared" si="15"/>
        <v>6</v>
      </c>
      <c r="J31" s="9"/>
      <c r="K31" s="21">
        <v>2027</v>
      </c>
      <c r="L31" s="21">
        <v>2026</v>
      </c>
      <c r="M31" s="9"/>
      <c r="N31" s="9">
        <v>2</v>
      </c>
      <c r="O31" s="9"/>
      <c r="P31" s="49">
        <f>+H31+SUM(M31:O31)</f>
        <v>8</v>
      </c>
      <c r="Q31" s="9"/>
      <c r="R31" s="9"/>
      <c r="S31" s="9"/>
      <c r="T31" s="1">
        <f>SUM(P31:S31)</f>
        <v>8</v>
      </c>
      <c r="U31" s="9"/>
      <c r="V31" s="9"/>
      <c r="W31" s="9"/>
      <c r="X31" s="1">
        <f>SUM(T31:W31)</f>
        <v>8</v>
      </c>
      <c r="Y31" s="9"/>
      <c r="Z31" s="9"/>
      <c r="AA31" s="9"/>
      <c r="AB31" s="1">
        <f>SUM(X31:AA31)</f>
        <v>8</v>
      </c>
      <c r="AC31" s="9"/>
      <c r="AD31" s="9"/>
      <c r="AE31" s="9"/>
      <c r="AF31" s="1">
        <f>SUM(AB31:AE31)</f>
        <v>8</v>
      </c>
      <c r="AG31" s="9"/>
      <c r="AH31" s="9"/>
      <c r="AI31" s="9"/>
      <c r="AJ31" s="1">
        <f>SUM(AF31:AI31)</f>
        <v>8</v>
      </c>
      <c r="AK31" s="9"/>
      <c r="AL31" s="9"/>
      <c r="AM31" s="9"/>
      <c r="AN31" s="1">
        <f>SUM(AJ31:AM31)</f>
        <v>8</v>
      </c>
      <c r="AO31" s="9"/>
      <c r="AP31" s="9"/>
      <c r="AQ31" s="9"/>
      <c r="AR31" s="1">
        <f>SUM(AN31:AQ31)</f>
        <v>8</v>
      </c>
      <c r="AS31" s="9"/>
      <c r="AT31" s="9"/>
      <c r="AU31" s="9"/>
      <c r="AV31" s="1">
        <f>SUM(AR31:AU31)</f>
        <v>8</v>
      </c>
      <c r="AW31" s="9"/>
      <c r="AX31" s="9"/>
      <c r="AY31" s="9"/>
      <c r="AZ31" s="1">
        <f>SUM(AV31:AY31)</f>
        <v>8</v>
      </c>
      <c r="BA31" s="9"/>
      <c r="BB31" s="9"/>
      <c r="BC31" s="9"/>
      <c r="BD31" s="1">
        <f>SUM(AZ31:BC31)</f>
        <v>8</v>
      </c>
      <c r="BE31" s="9"/>
      <c r="BF31" s="9"/>
      <c r="BG31" s="9"/>
      <c r="BH31" s="1">
        <f t="shared" si="16"/>
        <v>8</v>
      </c>
    </row>
    <row r="32" spans="1:60" x14ac:dyDescent="0.25">
      <c r="A32" s="1" t="s">
        <v>360</v>
      </c>
      <c r="B32" s="1" t="s">
        <v>47</v>
      </c>
      <c r="C32" s="1">
        <v>21</v>
      </c>
      <c r="D32" s="1"/>
      <c r="E32" s="12">
        <v>33</v>
      </c>
      <c r="F32" s="1">
        <f t="shared" si="17"/>
        <v>34</v>
      </c>
      <c r="G32" s="2">
        <f>$BH32/F32</f>
        <v>1.088235294117647</v>
      </c>
      <c r="H32" s="49">
        <v>7</v>
      </c>
      <c r="I32" s="49">
        <f t="shared" si="15"/>
        <v>7</v>
      </c>
      <c r="J32" s="9"/>
      <c r="K32" s="21">
        <v>2027</v>
      </c>
      <c r="L32" s="21">
        <v>2026</v>
      </c>
      <c r="M32" s="9"/>
      <c r="N32" s="9">
        <v>4</v>
      </c>
      <c r="O32" s="9"/>
      <c r="P32" s="49">
        <f>+H32+SUM(M32:O32)</f>
        <v>11</v>
      </c>
      <c r="Q32" s="9"/>
      <c r="R32" s="9"/>
      <c r="S32" s="9"/>
      <c r="T32" s="1">
        <f>SUM(P32:S32)</f>
        <v>11</v>
      </c>
      <c r="U32" s="9"/>
      <c r="V32" s="9">
        <v>26</v>
      </c>
      <c r="W32" s="9"/>
      <c r="X32" s="1">
        <f>SUM(T32:W32)</f>
        <v>37</v>
      </c>
      <c r="Y32" s="9"/>
      <c r="Z32" s="134"/>
      <c r="AA32" s="9"/>
      <c r="AB32" s="1">
        <f>SUM(X32:AA32)</f>
        <v>37</v>
      </c>
      <c r="AC32" s="9"/>
      <c r="AD32" s="9"/>
      <c r="AE32" s="9"/>
      <c r="AF32" s="1">
        <f>SUM(AB32:AE32)</f>
        <v>37</v>
      </c>
      <c r="AG32" s="9"/>
      <c r="AH32" s="9"/>
      <c r="AI32" s="9"/>
      <c r="AJ32" s="1">
        <f>SUM(AF32:AI32)</f>
        <v>37</v>
      </c>
      <c r="AK32" s="9"/>
      <c r="AL32" s="9"/>
      <c r="AM32" s="9"/>
      <c r="AN32" s="1">
        <f>SUM(AJ32:AM32)</f>
        <v>37</v>
      </c>
      <c r="AO32" s="9"/>
      <c r="AP32" s="9"/>
      <c r="AQ32" s="9"/>
      <c r="AR32" s="1">
        <f>SUM(AN32:AQ32)</f>
        <v>37</v>
      </c>
      <c r="AS32" s="9"/>
      <c r="AT32" s="9"/>
      <c r="AU32" s="9"/>
      <c r="AV32" s="1">
        <f>SUM(AR32:AU32)</f>
        <v>37</v>
      </c>
      <c r="AW32" s="9"/>
      <c r="AX32" s="9"/>
      <c r="AY32" s="9"/>
      <c r="AZ32" s="1">
        <f>SUM(AV32:AY32)</f>
        <v>37</v>
      </c>
      <c r="BA32" s="9"/>
      <c r="BB32" s="9"/>
      <c r="BC32" s="9"/>
      <c r="BD32" s="1">
        <f>SUM(AZ32:BC32)</f>
        <v>37</v>
      </c>
      <c r="BE32" s="9"/>
      <c r="BF32" s="9"/>
      <c r="BG32" s="9"/>
      <c r="BH32" s="1">
        <f t="shared" si="16"/>
        <v>37</v>
      </c>
    </row>
    <row r="33" spans="1:60" x14ac:dyDescent="0.25">
      <c r="A33" s="1"/>
      <c r="B33" s="1"/>
      <c r="C33" s="1"/>
      <c r="D33" s="1"/>
      <c r="E33" s="12"/>
      <c r="F33" s="1"/>
      <c r="G33" s="1"/>
      <c r="H33" s="49"/>
      <c r="I33" s="49"/>
      <c r="J33" s="1"/>
      <c r="K33" s="12"/>
      <c r="L33" s="12"/>
      <c r="M33" s="1">
        <f>SUM(M29:M32)</f>
        <v>0</v>
      </c>
      <c r="N33" s="1">
        <f>SUM(N29:N32)</f>
        <v>12</v>
      </c>
      <c r="O33" s="1">
        <f>SUM(O29:O32)</f>
        <v>0</v>
      </c>
      <c r="P33" s="49">
        <f>SUM(P28:P32)</f>
        <v>57</v>
      </c>
      <c r="Q33" s="1">
        <f>SUM(Q29:Q32)</f>
        <v>0</v>
      </c>
      <c r="R33" s="1">
        <f>SUM(R29:R32)</f>
        <v>0</v>
      </c>
      <c r="S33" s="1">
        <f>SUM(S29:S32)</f>
        <v>0</v>
      </c>
      <c r="T33" s="1">
        <f>SUM(T28:T32)</f>
        <v>57</v>
      </c>
      <c r="U33" s="1">
        <f>SUM(U29:U32)</f>
        <v>0</v>
      </c>
      <c r="V33" s="1">
        <f>SUM(V29:V32)</f>
        <v>26</v>
      </c>
      <c r="W33" s="1">
        <f>SUM(W29:W32)</f>
        <v>0</v>
      </c>
      <c r="X33" s="1">
        <f>SUM(X28:X32)</f>
        <v>83</v>
      </c>
      <c r="Y33" s="1">
        <f>SUM(Y29:Y32)</f>
        <v>0</v>
      </c>
      <c r="Z33" s="1">
        <f>SUM(Z29:Z32)</f>
        <v>0</v>
      </c>
      <c r="AA33" s="1">
        <f>SUM(AA29:AA32)</f>
        <v>0</v>
      </c>
      <c r="AB33" s="1">
        <f>SUM(AB28:AB32)</f>
        <v>83</v>
      </c>
      <c r="AC33" s="1">
        <f>SUM(AC29:AC32)</f>
        <v>0</v>
      </c>
      <c r="AD33" s="1">
        <f>SUM(AD29:AD32)</f>
        <v>0</v>
      </c>
      <c r="AE33" s="1">
        <f>SUM(AE29:AE32)</f>
        <v>0</v>
      </c>
      <c r="AF33" s="1">
        <f>SUM(AF28:AF32)</f>
        <v>83</v>
      </c>
      <c r="AG33" s="1">
        <f>SUM(AG29:AG32)</f>
        <v>0</v>
      </c>
      <c r="AH33" s="1">
        <f>SUM(AH29:AH32)</f>
        <v>0</v>
      </c>
      <c r="AI33" s="1">
        <f>SUM(AI29:AI32)</f>
        <v>0</v>
      </c>
      <c r="AJ33" s="1">
        <f>SUM(AJ28:AJ32)</f>
        <v>83</v>
      </c>
      <c r="AK33" s="1">
        <f>SUM(AK29:AK32)</f>
        <v>0</v>
      </c>
      <c r="AL33" s="1">
        <f>SUM(AL29:AL32)</f>
        <v>0</v>
      </c>
      <c r="AM33" s="1">
        <f>SUM(AM29:AM32)</f>
        <v>0</v>
      </c>
      <c r="AN33" s="1">
        <f>SUM(AN28:AN32)</f>
        <v>83</v>
      </c>
      <c r="AO33" s="1">
        <f>SUM(AO29:AO32)</f>
        <v>0</v>
      </c>
      <c r="AP33" s="1">
        <f>SUM(AP29:AP32)</f>
        <v>0</v>
      </c>
      <c r="AQ33" s="1">
        <f>SUM(AQ29:AQ32)</f>
        <v>0</v>
      </c>
      <c r="AR33" s="1">
        <f>SUM(AR28:AR32)</f>
        <v>83</v>
      </c>
      <c r="AS33" s="1">
        <f>SUM(AS29:AS32)</f>
        <v>0</v>
      </c>
      <c r="AT33" s="1">
        <f>SUM(AT29:AT32)</f>
        <v>0</v>
      </c>
      <c r="AU33" s="1">
        <f>SUM(AU29:AU32)</f>
        <v>0</v>
      </c>
      <c r="AV33" s="1">
        <f>SUM(AV28:AV32)</f>
        <v>83</v>
      </c>
      <c r="AW33" s="1">
        <f>SUM(AW29:AW32)</f>
        <v>0</v>
      </c>
      <c r="AX33" s="1">
        <f>SUM(AX29:AX32)</f>
        <v>0</v>
      </c>
      <c r="AY33" s="1">
        <f>SUM(AY29:AY32)</f>
        <v>0</v>
      </c>
      <c r="AZ33" s="1">
        <f>SUM(AZ28:AZ32)</f>
        <v>83</v>
      </c>
      <c r="BA33" s="1">
        <f>SUM(BA29:BA32)</f>
        <v>0</v>
      </c>
      <c r="BB33" s="1">
        <f>SUM(BB29:BB32)</f>
        <v>0</v>
      </c>
      <c r="BC33" s="1">
        <f>SUM(BC29:BC32)</f>
        <v>0</v>
      </c>
      <c r="BD33" s="1">
        <f>SUM(BD28:BD32)</f>
        <v>83</v>
      </c>
      <c r="BE33" s="1">
        <f>SUM(BE29:BE32)</f>
        <v>0</v>
      </c>
      <c r="BF33" s="1">
        <f>SUM(BF29:BF32)</f>
        <v>0</v>
      </c>
      <c r="BG33" s="1">
        <f>SUM(BG29:BG32)</f>
        <v>0</v>
      </c>
      <c r="BH33" s="1">
        <f>SUM(BH28:BH32)</f>
        <v>83</v>
      </c>
    </row>
    <row r="34" spans="1:60" x14ac:dyDescent="0.25">
      <c r="A34" s="1"/>
      <c r="B34" s="1" t="s">
        <v>31</v>
      </c>
      <c r="C34" s="1">
        <f>COUNT(C29:C32)</f>
        <v>4</v>
      </c>
      <c r="D34" s="1"/>
      <c r="E34" s="12">
        <f>SUM(E28:E33)</f>
        <v>134</v>
      </c>
      <c r="F34" s="1">
        <f>SUM(E28:E33)+1</f>
        <v>135</v>
      </c>
      <c r="G34" s="2">
        <f>$BH33/F34</f>
        <v>0.61481481481481481</v>
      </c>
      <c r="H34" s="49">
        <f>SUM(H28:H32)</f>
        <v>45</v>
      </c>
      <c r="I34" s="49">
        <f>SUM(I28:I32)</f>
        <v>45</v>
      </c>
      <c r="J34" s="49">
        <f>SUM(J28:J32)</f>
        <v>0</v>
      </c>
      <c r="K34" s="12"/>
      <c r="L34" s="12"/>
      <c r="M34" s="1"/>
      <c r="N34" s="1"/>
      <c r="O34" s="1"/>
      <c r="P34" s="2">
        <f>P33/F34</f>
        <v>0.42222222222222222</v>
      </c>
      <c r="Q34" s="1">
        <f>M33+Q33</f>
        <v>0</v>
      </c>
      <c r="R34" s="1">
        <f>N33+R33</f>
        <v>12</v>
      </c>
      <c r="S34" s="1">
        <f>O33+S33</f>
        <v>0</v>
      </c>
      <c r="T34" s="2">
        <f>T33/F34</f>
        <v>0.42222222222222222</v>
      </c>
      <c r="U34" s="1">
        <f>Q34+U33</f>
        <v>0</v>
      </c>
      <c r="V34" s="1">
        <f>R34+V33</f>
        <v>38</v>
      </c>
      <c r="W34" s="1">
        <f>S34+W33</f>
        <v>0</v>
      </c>
      <c r="X34" s="2">
        <f>X33/F34</f>
        <v>0.61481481481481481</v>
      </c>
      <c r="Y34" s="1">
        <f>U34+Y33</f>
        <v>0</v>
      </c>
      <c r="Z34" s="1">
        <f>V34+Z33</f>
        <v>38</v>
      </c>
      <c r="AA34" s="1">
        <f>W34+AA33</f>
        <v>0</v>
      </c>
      <c r="AB34" s="2">
        <f>AB33/F34</f>
        <v>0.61481481481481481</v>
      </c>
      <c r="AC34" s="1">
        <f>Y34+AC33</f>
        <v>0</v>
      </c>
      <c r="AD34" s="1">
        <f>Z34+AD33</f>
        <v>38</v>
      </c>
      <c r="AE34" s="1">
        <f>AA34+AE33</f>
        <v>0</v>
      </c>
      <c r="AF34" s="2">
        <f>AF33/F34</f>
        <v>0.61481481481481481</v>
      </c>
      <c r="AG34" s="1">
        <f>AC34+AG33</f>
        <v>0</v>
      </c>
      <c r="AH34" s="1">
        <f>AD34+AH33</f>
        <v>38</v>
      </c>
      <c r="AI34" s="1">
        <f>AE34+AI33</f>
        <v>0</v>
      </c>
      <c r="AJ34" s="2">
        <f>AJ33/F34</f>
        <v>0.61481481481481481</v>
      </c>
      <c r="AK34" s="1">
        <f>AG34+AK33</f>
        <v>0</v>
      </c>
      <c r="AL34" s="1">
        <f>AH34+AL33</f>
        <v>38</v>
      </c>
      <c r="AM34" s="1">
        <f>AI34+AM33</f>
        <v>0</v>
      </c>
      <c r="AN34" s="2">
        <f>AN33/F34</f>
        <v>0.61481481481481481</v>
      </c>
      <c r="AO34" s="1">
        <f>AK34+AO33</f>
        <v>0</v>
      </c>
      <c r="AP34" s="1">
        <f>AL34+AP33</f>
        <v>38</v>
      </c>
      <c r="AQ34" s="1">
        <f>AM34+AQ33</f>
        <v>0</v>
      </c>
      <c r="AR34" s="2">
        <f>AR33/F34</f>
        <v>0.61481481481481481</v>
      </c>
      <c r="AS34" s="1">
        <f>AO34+AS33</f>
        <v>0</v>
      </c>
      <c r="AT34" s="1">
        <f>AP34+AT33</f>
        <v>38</v>
      </c>
      <c r="AU34" s="1">
        <f>AQ34+AU33</f>
        <v>0</v>
      </c>
      <c r="AV34" s="2">
        <f>AV33/F34</f>
        <v>0.61481481481481481</v>
      </c>
      <c r="AW34" s="1">
        <f>AS34+AW33</f>
        <v>0</v>
      </c>
      <c r="AX34" s="1">
        <f>AT34+AX33</f>
        <v>38</v>
      </c>
      <c r="AY34" s="1">
        <f>AU34+AY33</f>
        <v>0</v>
      </c>
      <c r="AZ34" s="2">
        <f>AZ33/F34</f>
        <v>0.61481481481481481</v>
      </c>
      <c r="BA34" s="1">
        <f>AW34+BA33</f>
        <v>0</v>
      </c>
      <c r="BB34" s="1">
        <f>AX34+BB33</f>
        <v>38</v>
      </c>
      <c r="BC34" s="1">
        <f>AY34+BC33</f>
        <v>0</v>
      </c>
      <c r="BD34" s="2">
        <f>BD33/F34</f>
        <v>0.61481481481481481</v>
      </c>
      <c r="BE34" s="1">
        <f>BA34+BE33</f>
        <v>0</v>
      </c>
      <c r="BF34" s="1">
        <f>BB34+BF33</f>
        <v>38</v>
      </c>
      <c r="BG34" s="1">
        <f>BC34+BG33</f>
        <v>0</v>
      </c>
      <c r="BH34" s="2">
        <f>BH33/F34</f>
        <v>0.61481481481481481</v>
      </c>
    </row>
  </sheetData>
  <customSheetViews>
    <customSheetView guid="{F02C43EC-1E1F-4F91-8C6E-ACE46B5D7137}">
      <pane xSplit="10" ySplit="2" topLeftCell="K3" activePane="bottomRight" state="frozenSplit"/>
      <selection pane="bottomRight"/>
      <pageMargins left="0" right="0" top="0" bottom="0" header="0" footer="0"/>
    </customSheetView>
  </customSheetViews>
  <mergeCells count="12">
    <mergeCell ref="BE1:BH1"/>
    <mergeCell ref="AO1:AR1"/>
    <mergeCell ref="AS1:AV1"/>
    <mergeCell ref="AW1:AZ1"/>
    <mergeCell ref="BA1:BD1"/>
    <mergeCell ref="AK1:AN1"/>
    <mergeCell ref="Q1:T1"/>
    <mergeCell ref="M1:P1"/>
    <mergeCell ref="U1:X1"/>
    <mergeCell ref="Y1:AB1"/>
    <mergeCell ref="AC1:AF1"/>
    <mergeCell ref="AG1:AJ1"/>
  </mergeCells>
  <phoneticPr fontId="7" type="noConversion"/>
  <pageMargins left="0.7" right="0.7" top="0.75" bottom="0.75" header="0.3" footer="0.3"/>
  <pageSetup paperSize="5" scale="53" orientation="landscape" r:id="rId1"/>
  <headerFooter>
    <oddHeader>&amp;C&amp;D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BH8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K11" sqref="K11"/>
    </sheetView>
  </sheetViews>
  <sheetFormatPr defaultColWidth="8.85546875" defaultRowHeight="15" x14ac:dyDescent="0.25"/>
  <cols>
    <col min="1" max="1" width="10.85546875" bestFit="1" customWidth="1"/>
    <col min="2" max="2" width="12.42578125" bestFit="1" customWidth="1"/>
    <col min="3" max="3" width="4.42578125" customWidth="1"/>
    <col min="4" max="4" width="6.42578125" hidden="1" customWidth="1"/>
    <col min="5" max="5" width="5.42578125" style="154" customWidth="1"/>
    <col min="6" max="6" width="5.140625" bestFit="1" customWidth="1"/>
    <col min="7" max="7" width="8.28515625" bestFit="1" customWidth="1"/>
    <col min="8" max="8" width="5.140625" style="56" customWidth="1"/>
    <col min="9" max="9" width="8" style="56" customWidth="1"/>
    <col min="10" max="10" width="5" style="56" customWidth="1"/>
    <col min="11" max="11" width="5.42578125" style="154" customWidth="1"/>
    <col min="12" max="12" width="8.28515625" style="154" bestFit="1" customWidth="1"/>
    <col min="13" max="15" width="3" customWidth="1"/>
    <col min="16" max="16" width="7.140625" customWidth="1"/>
    <col min="17" max="19" width="3" customWidth="1"/>
    <col min="20" max="20" width="7.140625" customWidth="1"/>
    <col min="21" max="23" width="3" customWidth="1"/>
    <col min="24" max="24" width="7.140625" customWidth="1"/>
    <col min="25" max="27" width="3" customWidth="1"/>
    <col min="28" max="28" width="7.85546875" customWidth="1"/>
    <col min="29" max="31" width="3" customWidth="1"/>
    <col min="32" max="32" width="8" customWidth="1"/>
    <col min="33" max="35" width="3" customWidth="1"/>
    <col min="36" max="36" width="8.140625" customWidth="1"/>
    <col min="37" max="39" width="3" customWidth="1"/>
    <col min="40" max="40" width="8" customWidth="1"/>
    <col min="41" max="43" width="3" customWidth="1"/>
    <col min="44" max="44" width="8" customWidth="1"/>
    <col min="45" max="47" width="3" customWidth="1"/>
    <col min="48" max="48" width="8" customWidth="1"/>
    <col min="49" max="51" width="3" customWidth="1"/>
    <col min="52" max="52" width="8.5703125" customWidth="1"/>
    <col min="53" max="55" width="3" customWidth="1"/>
    <col min="56" max="56" width="8" customWidth="1"/>
    <col min="57" max="59" width="3" customWidth="1"/>
    <col min="60" max="60" width="9.140625" customWidth="1"/>
  </cols>
  <sheetData>
    <row r="1" spans="1:60" x14ac:dyDescent="0.25">
      <c r="A1" s="27"/>
      <c r="B1" s="27"/>
      <c r="C1" s="27"/>
      <c r="D1" s="27"/>
      <c r="E1" s="31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ht="31.5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1" t="s">
        <v>16</v>
      </c>
      <c r="F2" s="7" t="s">
        <v>17</v>
      </c>
      <c r="G2" s="7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3" t="s">
        <v>125</v>
      </c>
      <c r="B3" s="4"/>
      <c r="C3" s="4"/>
      <c r="D3" s="4"/>
      <c r="E3" s="178"/>
      <c r="F3" s="29"/>
      <c r="G3" s="5"/>
      <c r="H3" s="53"/>
      <c r="I3" s="53"/>
      <c r="J3" s="57"/>
      <c r="K3" s="48">
        <v>2027</v>
      </c>
      <c r="L3" s="48">
        <v>2026</v>
      </c>
      <c r="M3" s="8"/>
      <c r="N3" s="8"/>
      <c r="O3" s="8"/>
      <c r="P3" s="60">
        <f>+H3</f>
        <v>0</v>
      </c>
      <c r="Q3" s="8"/>
      <c r="R3" s="8"/>
      <c r="S3" s="8"/>
      <c r="T3" s="1">
        <f>SUM(P3:S3)</f>
        <v>0</v>
      </c>
      <c r="U3" s="8"/>
      <c r="V3" s="8"/>
      <c r="W3" s="8"/>
      <c r="X3" s="1">
        <f>SUM(T3:W3)</f>
        <v>0</v>
      </c>
      <c r="Y3" s="8"/>
      <c r="Z3" s="8"/>
      <c r="AA3" s="8"/>
      <c r="AB3" s="1">
        <f>SUM(X3:AA3)</f>
        <v>0</v>
      </c>
      <c r="AC3" s="8"/>
      <c r="AD3" s="8"/>
      <c r="AE3" s="8"/>
      <c r="AF3" s="1">
        <f>SUM(AB3:AE3)</f>
        <v>0</v>
      </c>
      <c r="AG3" s="8"/>
      <c r="AH3" s="8"/>
      <c r="AI3" s="8"/>
      <c r="AJ3" s="1">
        <f>SUM(AF3:AI3)</f>
        <v>0</v>
      </c>
      <c r="AK3" s="8"/>
      <c r="AL3" s="8"/>
      <c r="AM3" s="8"/>
      <c r="AN3" s="1">
        <f>SUM(AJ3:AM3)</f>
        <v>0</v>
      </c>
      <c r="AO3" s="8"/>
      <c r="AP3" s="8"/>
      <c r="AQ3" s="8"/>
      <c r="AR3" s="1">
        <f>SUM(AN3:AQ3)</f>
        <v>0</v>
      </c>
      <c r="AS3" s="8"/>
      <c r="AT3" s="8"/>
      <c r="AU3" s="8"/>
      <c r="AV3" s="1">
        <f>SUM(AR3:AU3)</f>
        <v>0</v>
      </c>
      <c r="AW3" s="8"/>
      <c r="AX3" s="8"/>
      <c r="AY3" s="8"/>
      <c r="AZ3" s="1">
        <f>SUM(AV3:AY3)</f>
        <v>0</v>
      </c>
      <c r="BA3" s="8"/>
      <c r="BB3" s="8"/>
      <c r="BC3" s="8"/>
      <c r="BD3" s="1">
        <f>SUM(AZ3:BC3)</f>
        <v>0</v>
      </c>
      <c r="BE3" s="8"/>
      <c r="BF3" s="8"/>
      <c r="BG3" s="8"/>
      <c r="BH3" s="1">
        <f>SUM(BD3:BG3)</f>
        <v>0</v>
      </c>
    </row>
    <row r="4" spans="1:60" s="65" customFormat="1" x14ac:dyDescent="0.25">
      <c r="A4" s="61" t="s">
        <v>360</v>
      </c>
      <c r="B4" s="61" t="s">
        <v>126</v>
      </c>
      <c r="C4" s="66">
        <v>3</v>
      </c>
      <c r="D4" s="67">
        <v>6640</v>
      </c>
      <c r="E4" s="177">
        <v>46</v>
      </c>
      <c r="F4" s="92">
        <f>E4+1</f>
        <v>47</v>
      </c>
      <c r="G4" s="68">
        <f>$BH4/F4</f>
        <v>0.23404255319148937</v>
      </c>
      <c r="H4" s="69">
        <v>11</v>
      </c>
      <c r="I4" s="69">
        <f>+H4+J4</f>
        <v>11</v>
      </c>
      <c r="J4" s="70"/>
      <c r="K4" s="208" t="s">
        <v>384</v>
      </c>
      <c r="L4" s="48">
        <v>2026</v>
      </c>
      <c r="M4" s="64"/>
      <c r="N4" s="64"/>
      <c r="O4" s="64"/>
      <c r="P4" s="91">
        <f>SUM(M4:O4)+H4</f>
        <v>11</v>
      </c>
      <c r="Q4" s="64"/>
      <c r="R4" s="64"/>
      <c r="S4" s="64"/>
      <c r="T4" s="61">
        <f>SUM(P4:S4)</f>
        <v>11</v>
      </c>
      <c r="U4" s="64"/>
      <c r="V4" s="64"/>
      <c r="W4" s="64"/>
      <c r="X4" s="61">
        <f>SUM(T4:W4)</f>
        <v>11</v>
      </c>
      <c r="Y4" s="64"/>
      <c r="Z4" s="64"/>
      <c r="AA4" s="64"/>
      <c r="AB4" s="61">
        <f>SUM(X4:AA4)</f>
        <v>11</v>
      </c>
      <c r="AC4" s="64"/>
      <c r="AD4" s="64"/>
      <c r="AE4" s="64"/>
      <c r="AF4" s="61">
        <f>SUM(AB4:AE4)</f>
        <v>11</v>
      </c>
      <c r="AG4" s="64"/>
      <c r="AH4" s="64"/>
      <c r="AI4" s="64"/>
      <c r="AJ4" s="61">
        <f>SUM(AF4:AI4)</f>
        <v>11</v>
      </c>
      <c r="AK4" s="64"/>
      <c r="AL4" s="64"/>
      <c r="AM4" s="64"/>
      <c r="AN4" s="61">
        <f>SUM(AJ4:AM4)</f>
        <v>11</v>
      </c>
      <c r="AO4" s="64"/>
      <c r="AP4" s="64"/>
      <c r="AQ4" s="64"/>
      <c r="AR4" s="61">
        <f>SUM(AN4:AQ4)</f>
        <v>11</v>
      </c>
      <c r="AS4" s="64"/>
      <c r="AT4" s="64"/>
      <c r="AU4" s="64"/>
      <c r="AV4" s="61">
        <f>SUM(AR4:AU4)</f>
        <v>11</v>
      </c>
      <c r="AW4" s="64"/>
      <c r="AX4" s="64"/>
      <c r="AY4" s="64"/>
      <c r="AZ4" s="61">
        <f>SUM(AV4:AY4)</f>
        <v>11</v>
      </c>
      <c r="BA4" s="64"/>
      <c r="BB4" s="64"/>
      <c r="BC4" s="64"/>
      <c r="BD4" s="61">
        <f>SUM(AZ4:BC4)</f>
        <v>11</v>
      </c>
      <c r="BE4" s="64"/>
      <c r="BF4" s="64"/>
      <c r="BG4" s="64"/>
      <c r="BH4" s="61">
        <f>SUM(BD4:BG4)</f>
        <v>11</v>
      </c>
    </row>
    <row r="5" spans="1:60" s="65" customFormat="1" x14ac:dyDescent="0.25">
      <c r="A5" s="61" t="s">
        <v>360</v>
      </c>
      <c r="B5" s="61" t="s">
        <v>127</v>
      </c>
      <c r="C5" s="66">
        <v>6</v>
      </c>
      <c r="D5" s="67">
        <v>5951</v>
      </c>
      <c r="E5" s="177">
        <v>36</v>
      </c>
      <c r="F5" s="92">
        <f t="shared" ref="F5:F6" si="0">E5+1</f>
        <v>37</v>
      </c>
      <c r="G5" s="68">
        <f>$BH5/F5</f>
        <v>0.27027027027027029</v>
      </c>
      <c r="H5" s="69">
        <v>10</v>
      </c>
      <c r="I5" s="69">
        <f>+H5+J5</f>
        <v>10</v>
      </c>
      <c r="J5" s="70"/>
      <c r="K5" s="208">
        <v>2027</v>
      </c>
      <c r="L5" s="48">
        <v>2026</v>
      </c>
      <c r="M5" s="74"/>
      <c r="N5" s="74"/>
      <c r="O5" s="74"/>
      <c r="P5" s="91">
        <f>SUM(M5:O5)+H5</f>
        <v>10</v>
      </c>
      <c r="Q5" s="64"/>
      <c r="R5" s="64"/>
      <c r="S5" s="64"/>
      <c r="T5" s="61">
        <f>SUM(P5:S5)</f>
        <v>10</v>
      </c>
      <c r="U5" s="64"/>
      <c r="V5" s="64"/>
      <c r="W5" s="64"/>
      <c r="X5" s="61">
        <f>SUM(T5:W5)</f>
        <v>10</v>
      </c>
      <c r="Y5" s="64"/>
      <c r="Z5" s="64"/>
      <c r="AA5" s="64"/>
      <c r="AB5" s="61">
        <f>SUM(X5:AA5)</f>
        <v>10</v>
      </c>
      <c r="AC5" s="64"/>
      <c r="AD5" s="64"/>
      <c r="AE5" s="64"/>
      <c r="AF5" s="61">
        <f>SUM(AB5:AE5)</f>
        <v>10</v>
      </c>
      <c r="AG5" s="64"/>
      <c r="AH5" s="64"/>
      <c r="AI5" s="64"/>
      <c r="AJ5" s="61">
        <f>SUM(AF5:AI5)</f>
        <v>10</v>
      </c>
      <c r="AK5" s="64"/>
      <c r="AL5" s="64"/>
      <c r="AM5" s="64"/>
      <c r="AN5" s="61">
        <f>SUM(AJ5:AM5)</f>
        <v>10</v>
      </c>
      <c r="AO5" s="64"/>
      <c r="AP5" s="64"/>
      <c r="AQ5" s="64"/>
      <c r="AR5" s="61">
        <f>SUM(AN5:AQ5)</f>
        <v>10</v>
      </c>
      <c r="AS5" s="64"/>
      <c r="AT5" s="64"/>
      <c r="AU5" s="64"/>
      <c r="AV5" s="61">
        <f>SUM(AR5:AU5)</f>
        <v>10</v>
      </c>
      <c r="AW5" s="64"/>
      <c r="AX5" s="64"/>
      <c r="AY5" s="64"/>
      <c r="AZ5" s="61">
        <f>SUM(AV5:AY5)</f>
        <v>10</v>
      </c>
      <c r="BA5" s="64"/>
      <c r="BB5" s="64"/>
      <c r="BC5" s="64"/>
      <c r="BD5" s="61">
        <f>SUM(AZ5:BC5)</f>
        <v>10</v>
      </c>
      <c r="BE5" s="64"/>
      <c r="BF5" s="64"/>
      <c r="BG5" s="64"/>
      <c r="BH5" s="61">
        <f>SUM(BD5:BG5)</f>
        <v>10</v>
      </c>
    </row>
    <row r="6" spans="1:60" x14ac:dyDescent="0.25">
      <c r="A6" s="1" t="s">
        <v>360</v>
      </c>
      <c r="B6" s="1" t="s">
        <v>128</v>
      </c>
      <c r="C6" s="12">
        <v>11</v>
      </c>
      <c r="D6" s="10">
        <v>8107</v>
      </c>
      <c r="E6" s="176">
        <v>34</v>
      </c>
      <c r="F6" s="92">
        <f t="shared" si="0"/>
        <v>35</v>
      </c>
      <c r="G6" s="5">
        <f>$BH6/F6</f>
        <v>0.31428571428571428</v>
      </c>
      <c r="H6" s="53">
        <v>11</v>
      </c>
      <c r="I6" s="53">
        <f>+H6+J6</f>
        <v>11</v>
      </c>
      <c r="J6" s="58"/>
      <c r="K6" s="48" t="s">
        <v>384</v>
      </c>
      <c r="L6" s="48">
        <v>2026</v>
      </c>
      <c r="M6" s="21"/>
      <c r="N6" s="21"/>
      <c r="O6" s="21"/>
      <c r="P6" s="59">
        <f>SUM(M6:O6)+H6</f>
        <v>11</v>
      </c>
      <c r="Q6" s="9"/>
      <c r="R6" s="9"/>
      <c r="S6" s="9"/>
      <c r="T6" s="1">
        <f>SUM(P6:S6)</f>
        <v>11</v>
      </c>
      <c r="U6" s="9"/>
      <c r="V6" s="9"/>
      <c r="W6" s="9"/>
      <c r="X6" s="1">
        <f>SUM(T6:W6)</f>
        <v>11</v>
      </c>
      <c r="Y6" s="9"/>
      <c r="Z6" s="9"/>
      <c r="AA6" s="9"/>
      <c r="AB6" s="1">
        <f>SUM(X6:AA6)</f>
        <v>11</v>
      </c>
      <c r="AC6" s="9"/>
      <c r="AD6" s="9"/>
      <c r="AE6" s="9"/>
      <c r="AF6" s="1">
        <f>SUM(AB6:AE6)</f>
        <v>11</v>
      </c>
      <c r="AG6" s="9"/>
      <c r="AH6" s="9"/>
      <c r="AI6" s="9"/>
      <c r="AJ6" s="1">
        <f>SUM(AF6:AI6)</f>
        <v>11</v>
      </c>
      <c r="AK6" s="9"/>
      <c r="AL6" s="9"/>
      <c r="AM6" s="9"/>
      <c r="AN6" s="1">
        <f>SUM(AJ6:AM6)</f>
        <v>11</v>
      </c>
      <c r="AO6" s="9"/>
      <c r="AP6" s="9"/>
      <c r="AQ6" s="9"/>
      <c r="AR6" s="1">
        <f>SUM(AN6:AQ6)</f>
        <v>11</v>
      </c>
      <c r="AS6" s="9"/>
      <c r="AT6" s="9"/>
      <c r="AU6" s="9"/>
      <c r="AV6" s="1">
        <f>SUM(AR6:AU6)</f>
        <v>11</v>
      </c>
      <c r="AW6" s="9"/>
      <c r="AX6" s="9"/>
      <c r="AY6" s="9"/>
      <c r="AZ6" s="1">
        <f>SUM(AV6:AY6)</f>
        <v>11</v>
      </c>
      <c r="BA6" s="9"/>
      <c r="BB6" s="9"/>
      <c r="BC6" s="9"/>
      <c r="BD6" s="1">
        <f>SUM(AZ6:BC6)</f>
        <v>11</v>
      </c>
      <c r="BE6" s="9"/>
      <c r="BF6" s="9"/>
      <c r="BG6" s="9"/>
      <c r="BH6" s="1">
        <f>SUM(BD6:BG6)</f>
        <v>11</v>
      </c>
    </row>
    <row r="7" spans="1:60" x14ac:dyDescent="0.25">
      <c r="A7" s="1"/>
      <c r="B7" s="4"/>
      <c r="C7" s="4"/>
      <c r="D7" s="4"/>
      <c r="E7" s="14"/>
      <c r="F7" s="1"/>
      <c r="G7" s="1"/>
      <c r="H7" s="49"/>
      <c r="I7" s="49"/>
      <c r="J7" s="49"/>
      <c r="K7" s="12"/>
      <c r="L7" s="12"/>
      <c r="M7" s="1">
        <f>SUM(M4:M6)</f>
        <v>0</v>
      </c>
      <c r="N7" s="1">
        <f>SUM(N4:N6)</f>
        <v>0</v>
      </c>
      <c r="O7" s="1">
        <f>SUM(O4:O6)</f>
        <v>0</v>
      </c>
      <c r="P7" s="49">
        <f>SUM(P3:P6)</f>
        <v>32</v>
      </c>
      <c r="Q7" s="1">
        <f>SUM(Q4:Q6)</f>
        <v>0</v>
      </c>
      <c r="R7" s="1">
        <f>SUM(R4:R6)</f>
        <v>0</v>
      </c>
      <c r="S7" s="1">
        <f>SUM(S4:S6)</f>
        <v>0</v>
      </c>
      <c r="T7" s="1">
        <f>SUM(T3:T6)</f>
        <v>32</v>
      </c>
      <c r="U7" s="1">
        <f>SUM(U4:U6)</f>
        <v>0</v>
      </c>
      <c r="V7" s="1">
        <f>SUM(V4:V6)</f>
        <v>0</v>
      </c>
      <c r="W7" s="1">
        <f>SUM(W4:W6)</f>
        <v>0</v>
      </c>
      <c r="X7" s="1">
        <f>SUM(X3:X6)</f>
        <v>32</v>
      </c>
      <c r="Y7" s="1">
        <f>SUM(Y4:Y6)</f>
        <v>0</v>
      </c>
      <c r="Z7" s="1">
        <f>SUM(Z4:Z6)</f>
        <v>0</v>
      </c>
      <c r="AA7" s="1">
        <f>SUM(AA4:AA6)</f>
        <v>0</v>
      </c>
      <c r="AB7" s="1">
        <f>SUM(AB3:AB6)</f>
        <v>32</v>
      </c>
      <c r="AC7" s="1">
        <f>SUM(AC4:AC6)</f>
        <v>0</v>
      </c>
      <c r="AD7" s="1">
        <f>SUM(AD4:AD6)</f>
        <v>0</v>
      </c>
      <c r="AE7" s="1">
        <f>SUM(AE4:AE6)</f>
        <v>0</v>
      </c>
      <c r="AF7" s="1">
        <f>SUM(AF3:AF6)</f>
        <v>32</v>
      </c>
      <c r="AG7" s="1">
        <f>SUM(AG4:AG6)</f>
        <v>0</v>
      </c>
      <c r="AH7" s="1">
        <f>SUM(AH4:AH6)</f>
        <v>0</v>
      </c>
      <c r="AI7" s="1">
        <f>SUM(AI4:AI6)</f>
        <v>0</v>
      </c>
      <c r="AJ7" s="1">
        <f>SUM(AJ3:AJ6)</f>
        <v>32</v>
      </c>
      <c r="AK7" s="1">
        <f>SUM(AK4:AK6)</f>
        <v>0</v>
      </c>
      <c r="AL7" s="1">
        <f>SUM(AL4:AL6)</f>
        <v>0</v>
      </c>
      <c r="AM7" s="1">
        <f>SUM(AM4:AM6)</f>
        <v>0</v>
      </c>
      <c r="AN7" s="1">
        <f>SUM(AN3:AN6)</f>
        <v>32</v>
      </c>
      <c r="AO7" s="1">
        <f>SUM(AO4:AO6)</f>
        <v>0</v>
      </c>
      <c r="AP7" s="1">
        <f>SUM(AP4:AP6)</f>
        <v>0</v>
      </c>
      <c r="AQ7" s="1">
        <f>SUM(AQ4:AQ6)</f>
        <v>0</v>
      </c>
      <c r="AR7" s="1">
        <f>SUM(AR3:AR6)</f>
        <v>32</v>
      </c>
      <c r="AS7" s="1">
        <f>SUM(AS4:AS6)</f>
        <v>0</v>
      </c>
      <c r="AT7" s="1">
        <f>SUM(AT4:AT6)</f>
        <v>0</v>
      </c>
      <c r="AU7" s="1">
        <f>SUM(AU4:AU6)</f>
        <v>0</v>
      </c>
      <c r="AV7" s="1">
        <f>SUM(AV3:AV6)</f>
        <v>32</v>
      </c>
      <c r="AW7" s="1">
        <f>SUM(AW4:AW6)</f>
        <v>0</v>
      </c>
      <c r="AX7" s="1">
        <f>SUM(AX4:AX6)</f>
        <v>0</v>
      </c>
      <c r="AY7" s="1">
        <f>SUM(AY4:AY6)</f>
        <v>0</v>
      </c>
      <c r="AZ7" s="1">
        <f>SUM(AZ3:AZ6)</f>
        <v>32</v>
      </c>
      <c r="BA7" s="1">
        <f>SUM(BA4:BA6)</f>
        <v>0</v>
      </c>
      <c r="BB7" s="1">
        <f>SUM(BB4:BB6)</f>
        <v>0</v>
      </c>
      <c r="BC7" s="1">
        <f>SUM(BC4:BC6)</f>
        <v>0</v>
      </c>
      <c r="BD7" s="1">
        <f>SUM(BD3:BD6)</f>
        <v>32</v>
      </c>
      <c r="BE7" s="1">
        <f>SUM(BE4:BE6)</f>
        <v>0</v>
      </c>
      <c r="BF7" s="1">
        <f>SUM(BF4:BF6)</f>
        <v>0</v>
      </c>
      <c r="BG7" s="1">
        <f>SUM(BG4:BG6)</f>
        <v>0</v>
      </c>
      <c r="BH7" s="1">
        <f>SUM(BH3:BH6)</f>
        <v>32</v>
      </c>
    </row>
    <row r="8" spans="1:60" s="65" customFormat="1" x14ac:dyDescent="0.25">
      <c r="A8" s="61"/>
      <c r="B8" s="61" t="s">
        <v>31</v>
      </c>
      <c r="C8" s="61">
        <f>COUNT(C4:C6)</f>
        <v>3</v>
      </c>
      <c r="D8" s="61"/>
      <c r="E8" s="66">
        <f>SUM(E3:E6)</f>
        <v>116</v>
      </c>
      <c r="F8" s="61">
        <f>SUM(E3:E6)+1</f>
        <v>117</v>
      </c>
      <c r="G8" s="62">
        <f>$BH7/F8</f>
        <v>0.27350427350427353</v>
      </c>
      <c r="H8" s="63">
        <f>SUM(H3:H6)</f>
        <v>32</v>
      </c>
      <c r="I8" s="63">
        <f>SUM(I3:I6)</f>
        <v>32</v>
      </c>
      <c r="J8" s="63">
        <f>SUM(J3:J6)</f>
        <v>0</v>
      </c>
      <c r="K8" s="66"/>
      <c r="L8" s="66"/>
      <c r="M8" s="61"/>
      <c r="N8" s="61"/>
      <c r="O8" s="61"/>
      <c r="P8" s="62">
        <f>P7/F8</f>
        <v>0.27350427350427353</v>
      </c>
      <c r="Q8" s="61">
        <f>M7+Q7</f>
        <v>0</v>
      </c>
      <c r="R8" s="61">
        <f>N7+R7</f>
        <v>0</v>
      </c>
      <c r="S8" s="61">
        <f>O7+S7</f>
        <v>0</v>
      </c>
      <c r="T8" s="62">
        <f>T7/F8</f>
        <v>0.27350427350427353</v>
      </c>
      <c r="U8" s="61">
        <f>Q8+U7</f>
        <v>0</v>
      </c>
      <c r="V8" s="61">
        <f>R8+V7</f>
        <v>0</v>
      </c>
      <c r="W8" s="61">
        <f>S8+W7</f>
        <v>0</v>
      </c>
      <c r="X8" s="62">
        <f>X7/F8</f>
        <v>0.27350427350427353</v>
      </c>
      <c r="Y8" s="61">
        <f>U8+Y7</f>
        <v>0</v>
      </c>
      <c r="Z8" s="61">
        <f>V8+Z7</f>
        <v>0</v>
      </c>
      <c r="AA8" s="61">
        <f>W8+AA7</f>
        <v>0</v>
      </c>
      <c r="AB8" s="62">
        <f>AB7/F8</f>
        <v>0.27350427350427353</v>
      </c>
      <c r="AC8" s="61">
        <f>Y8+AC7</f>
        <v>0</v>
      </c>
      <c r="AD8" s="61">
        <f>Z8+AD7</f>
        <v>0</v>
      </c>
      <c r="AE8" s="61">
        <f>AA8+AE7</f>
        <v>0</v>
      </c>
      <c r="AF8" s="62">
        <f>AF7/F8</f>
        <v>0.27350427350427353</v>
      </c>
      <c r="AG8" s="61">
        <f>AC8+AG7</f>
        <v>0</v>
      </c>
      <c r="AH8" s="61">
        <f>AD8+AH7</f>
        <v>0</v>
      </c>
      <c r="AI8" s="61">
        <f>AE8+AI7</f>
        <v>0</v>
      </c>
      <c r="AJ8" s="62">
        <f>AJ7/F8</f>
        <v>0.27350427350427353</v>
      </c>
      <c r="AK8" s="61">
        <f>AG8+AK7</f>
        <v>0</v>
      </c>
      <c r="AL8" s="61">
        <f>AH8+AL7</f>
        <v>0</v>
      </c>
      <c r="AM8" s="61">
        <f>AI8+AM7</f>
        <v>0</v>
      </c>
      <c r="AN8" s="62">
        <f>AN7/F8</f>
        <v>0.27350427350427353</v>
      </c>
      <c r="AO8" s="61">
        <f>AK8+AO7</f>
        <v>0</v>
      </c>
      <c r="AP8" s="61">
        <f>AL8+AP7</f>
        <v>0</v>
      </c>
      <c r="AQ8" s="61">
        <f>AM8+AQ7</f>
        <v>0</v>
      </c>
      <c r="AR8" s="62">
        <f>AR7/F8</f>
        <v>0.27350427350427353</v>
      </c>
      <c r="AS8" s="61">
        <f>AO8+AS7</f>
        <v>0</v>
      </c>
      <c r="AT8" s="61">
        <f>AP8+AT7</f>
        <v>0</v>
      </c>
      <c r="AU8" s="61">
        <f>AQ8+AU7</f>
        <v>0</v>
      </c>
      <c r="AV8" s="62">
        <f>AV7/F8</f>
        <v>0.27350427350427353</v>
      </c>
      <c r="AW8" s="61">
        <f>AS8+AW7</f>
        <v>0</v>
      </c>
      <c r="AX8" s="61">
        <f>AT8+AX7</f>
        <v>0</v>
      </c>
      <c r="AY8" s="61">
        <f>AU8+AY7</f>
        <v>0</v>
      </c>
      <c r="AZ8" s="62">
        <f>AZ7/F8</f>
        <v>0.27350427350427353</v>
      </c>
      <c r="BA8" s="61">
        <f>AW8+BA7</f>
        <v>0</v>
      </c>
      <c r="BB8" s="61">
        <f>AX8+BB7</f>
        <v>0</v>
      </c>
      <c r="BC8" s="61">
        <f>AY8+BC7</f>
        <v>0</v>
      </c>
      <c r="BD8" s="62">
        <f>BD7/F8</f>
        <v>0.27350427350427353</v>
      </c>
      <c r="BE8" s="61">
        <f>BA8+BE7</f>
        <v>0</v>
      </c>
      <c r="BF8" s="61">
        <f>BB8+BF7</f>
        <v>0</v>
      </c>
      <c r="BG8" s="61">
        <f>BC8+BG7</f>
        <v>0</v>
      </c>
      <c r="BH8" s="62">
        <f>BH7/F8</f>
        <v>0.27350427350427353</v>
      </c>
    </row>
  </sheetData>
  <mergeCells count="12">
    <mergeCell ref="BE1:BH1"/>
    <mergeCell ref="AK1:AN1"/>
    <mergeCell ref="AO1:AR1"/>
    <mergeCell ref="AS1:AV1"/>
    <mergeCell ref="AW1:AZ1"/>
    <mergeCell ref="BA1:BD1"/>
    <mergeCell ref="AG1:AJ1"/>
    <mergeCell ref="M1:P1"/>
    <mergeCell ref="Q1:T1"/>
    <mergeCell ref="U1:X1"/>
    <mergeCell ref="Y1:AB1"/>
    <mergeCell ref="AC1:AF1"/>
  </mergeCells>
  <phoneticPr fontId="7" type="noConversion"/>
  <pageMargins left="0.7" right="0.7" top="0.75" bottom="0.75" header="0.3" footer="0.3"/>
  <pageSetup scale="4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BG76"/>
  <sheetViews>
    <sheetView zoomScale="150" zoomScaleNormal="150" workbookViewId="0">
      <pane ySplit="1" topLeftCell="A68" activePane="bottomLeft" state="frozen"/>
      <selection pane="bottomLeft" activeCell="AC26" sqref="AC26"/>
    </sheetView>
  </sheetViews>
  <sheetFormatPr defaultColWidth="8.85546875" defaultRowHeight="15" x14ac:dyDescent="0.25"/>
  <cols>
    <col min="1" max="1" width="16.42578125" bestFit="1" customWidth="1"/>
    <col min="2" max="2" width="26" bestFit="1" customWidth="1"/>
    <col min="3" max="3" width="5.5703125" customWidth="1"/>
    <col min="4" max="4" width="5.42578125" style="154" customWidth="1"/>
    <col min="5" max="5" width="5.140625" bestFit="1" customWidth="1"/>
    <col min="6" max="6" width="8.28515625" bestFit="1" customWidth="1"/>
    <col min="7" max="7" width="5.140625" style="56" customWidth="1"/>
    <col min="8" max="8" width="8" style="56" customWidth="1"/>
    <col min="9" max="9" width="5" style="56" customWidth="1"/>
    <col min="10" max="10" width="6.140625" style="154" bestFit="1" customWidth="1"/>
    <col min="11" max="11" width="8.28515625" style="154" bestFit="1" customWidth="1"/>
    <col min="12" max="14" width="3" customWidth="1"/>
    <col min="15" max="15" width="8" customWidth="1"/>
    <col min="16" max="18" width="3" customWidth="1"/>
    <col min="19" max="19" width="8.28515625" customWidth="1"/>
    <col min="20" max="22" width="3" customWidth="1"/>
    <col min="23" max="23" width="8" bestFit="1" customWidth="1"/>
    <col min="24" max="26" width="3" customWidth="1"/>
    <col min="27" max="27" width="8" bestFit="1" customWidth="1"/>
    <col min="28" max="28" width="3" customWidth="1"/>
    <col min="29" max="29" width="4.28515625" customWidth="1"/>
    <col min="30" max="30" width="3" customWidth="1"/>
    <col min="31" max="31" width="8" bestFit="1" customWidth="1"/>
    <col min="32" max="32" width="3" customWidth="1"/>
    <col min="33" max="33" width="3.7109375" customWidth="1"/>
    <col min="34" max="34" width="3" customWidth="1"/>
    <col min="35" max="35" width="8" customWidth="1"/>
    <col min="36" max="36" width="3" customWidth="1"/>
    <col min="37" max="37" width="3.85546875" customWidth="1"/>
    <col min="38" max="38" width="3" customWidth="1"/>
    <col min="39" max="39" width="8" customWidth="1"/>
    <col min="40" max="40" width="3" customWidth="1"/>
    <col min="41" max="41" width="3.85546875" customWidth="1"/>
    <col min="42" max="42" width="3" customWidth="1"/>
    <col min="43" max="43" width="8" customWidth="1"/>
    <col min="44" max="44" width="3" customWidth="1"/>
    <col min="45" max="45" width="3.85546875" customWidth="1"/>
    <col min="46" max="46" width="3" customWidth="1"/>
    <col min="47" max="47" width="8" customWidth="1"/>
    <col min="48" max="48" width="3" customWidth="1"/>
    <col min="49" max="49" width="4.140625" customWidth="1"/>
    <col min="50" max="50" width="3" customWidth="1"/>
    <col min="51" max="51" width="8" customWidth="1"/>
    <col min="52" max="52" width="3" customWidth="1"/>
    <col min="53" max="53" width="4.28515625" customWidth="1"/>
    <col min="54" max="54" width="3" customWidth="1"/>
    <col min="55" max="55" width="8" customWidth="1"/>
    <col min="56" max="56" width="3" customWidth="1"/>
    <col min="57" max="57" width="4.5703125" customWidth="1"/>
    <col min="58" max="58" width="3" customWidth="1"/>
    <col min="59" max="59" width="8" customWidth="1"/>
  </cols>
  <sheetData>
    <row r="1" spans="1:59" x14ac:dyDescent="0.25">
      <c r="A1" s="27"/>
      <c r="B1" s="27"/>
      <c r="C1" s="27"/>
      <c r="D1" s="31"/>
      <c r="E1" s="27"/>
      <c r="F1" s="27"/>
      <c r="G1" s="54"/>
      <c r="H1" s="54"/>
      <c r="I1" s="27"/>
      <c r="J1" s="31"/>
      <c r="K1" s="31"/>
      <c r="L1" s="223" t="s">
        <v>0</v>
      </c>
      <c r="M1" s="221"/>
      <c r="N1" s="221"/>
      <c r="O1" s="222"/>
      <c r="P1" s="221" t="s">
        <v>1</v>
      </c>
      <c r="Q1" s="221"/>
      <c r="R1" s="221"/>
      <c r="S1" s="222"/>
      <c r="T1" s="221" t="s">
        <v>2</v>
      </c>
      <c r="U1" s="221"/>
      <c r="V1" s="221"/>
      <c r="W1" s="222"/>
      <c r="X1" s="221" t="s">
        <v>3</v>
      </c>
      <c r="Y1" s="221"/>
      <c r="Z1" s="221"/>
      <c r="AA1" s="222"/>
      <c r="AB1" s="221" t="s">
        <v>4</v>
      </c>
      <c r="AC1" s="221"/>
      <c r="AD1" s="221"/>
      <c r="AE1" s="222"/>
      <c r="AF1" s="221" t="s">
        <v>381</v>
      </c>
      <c r="AG1" s="221"/>
      <c r="AH1" s="221"/>
      <c r="AI1" s="222"/>
      <c r="AJ1" s="221" t="s">
        <v>6</v>
      </c>
      <c r="AK1" s="221"/>
      <c r="AL1" s="221"/>
      <c r="AM1" s="222"/>
      <c r="AN1" s="221" t="s">
        <v>7</v>
      </c>
      <c r="AO1" s="221"/>
      <c r="AP1" s="221"/>
      <c r="AQ1" s="222"/>
      <c r="AR1" s="221" t="s">
        <v>8</v>
      </c>
      <c r="AS1" s="221"/>
      <c r="AT1" s="221"/>
      <c r="AU1" s="222"/>
      <c r="AV1" s="221" t="s">
        <v>9</v>
      </c>
      <c r="AW1" s="221"/>
      <c r="AX1" s="221"/>
      <c r="AY1" s="222"/>
      <c r="AZ1" s="221" t="s">
        <v>10</v>
      </c>
      <c r="BA1" s="221"/>
      <c r="BB1" s="221"/>
      <c r="BC1" s="222"/>
      <c r="BD1" s="221" t="s">
        <v>11</v>
      </c>
      <c r="BE1" s="221"/>
      <c r="BF1" s="221"/>
      <c r="BG1" s="222"/>
    </row>
    <row r="2" spans="1:59" ht="30.75" customHeight="1" thickBot="1" x14ac:dyDescent="0.3">
      <c r="A2" s="6" t="s">
        <v>12</v>
      </c>
      <c r="B2" s="6" t="s">
        <v>13</v>
      </c>
      <c r="C2" s="6" t="s">
        <v>14</v>
      </c>
      <c r="D2" s="51" t="s">
        <v>16</v>
      </c>
      <c r="E2" s="7" t="s">
        <v>17</v>
      </c>
      <c r="F2" s="7" t="s">
        <v>18</v>
      </c>
      <c r="G2" s="55" t="s">
        <v>19</v>
      </c>
      <c r="H2" s="55" t="s">
        <v>20</v>
      </c>
      <c r="I2" s="55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24</v>
      </c>
      <c r="Q2" s="7" t="s">
        <v>25</v>
      </c>
      <c r="R2" s="7" t="s">
        <v>26</v>
      </c>
      <c r="S2" s="7" t="s">
        <v>27</v>
      </c>
      <c r="T2" s="7" t="s">
        <v>24</v>
      </c>
      <c r="U2" s="7" t="s">
        <v>25</v>
      </c>
      <c r="V2" s="7" t="s">
        <v>26</v>
      </c>
      <c r="W2" s="7" t="s">
        <v>27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24</v>
      </c>
      <c r="AG2" s="7" t="s">
        <v>25</v>
      </c>
      <c r="AH2" s="7" t="s">
        <v>26</v>
      </c>
      <c r="AI2" s="7"/>
      <c r="AJ2" s="7" t="s">
        <v>24</v>
      </c>
      <c r="AK2" s="7" t="s">
        <v>25</v>
      </c>
      <c r="AL2" s="7" t="s">
        <v>26</v>
      </c>
      <c r="AM2" s="7" t="s">
        <v>27</v>
      </c>
      <c r="AN2" s="7" t="s">
        <v>24</v>
      </c>
      <c r="AO2" s="7" t="s">
        <v>25</v>
      </c>
      <c r="AP2" s="7" t="s">
        <v>26</v>
      </c>
      <c r="AQ2" s="7" t="s">
        <v>27</v>
      </c>
      <c r="AR2" s="7" t="s">
        <v>24</v>
      </c>
      <c r="AS2" s="7" t="s">
        <v>25</v>
      </c>
      <c r="AT2" s="7" t="s">
        <v>26</v>
      </c>
      <c r="AU2" s="7" t="s">
        <v>27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24</v>
      </c>
      <c r="BA2" s="7" t="s">
        <v>25</v>
      </c>
      <c r="BB2" s="7" t="s">
        <v>26</v>
      </c>
      <c r="BC2" s="7" t="s">
        <v>27</v>
      </c>
      <c r="BD2" s="7" t="s">
        <v>24</v>
      </c>
      <c r="BE2" s="7" t="s">
        <v>25</v>
      </c>
      <c r="BF2" s="7" t="s">
        <v>26</v>
      </c>
      <c r="BG2" s="7" t="s">
        <v>27</v>
      </c>
    </row>
    <row r="3" spans="1:59" x14ac:dyDescent="0.25">
      <c r="A3" s="18" t="s">
        <v>129</v>
      </c>
      <c r="B3" s="1"/>
      <c r="C3" s="1"/>
      <c r="D3" s="175"/>
      <c r="E3" s="35"/>
      <c r="F3" s="2"/>
      <c r="G3" s="49"/>
      <c r="H3" s="49"/>
      <c r="I3" s="58"/>
      <c r="J3" s="21">
        <v>2027</v>
      </c>
      <c r="K3" s="21">
        <v>2026</v>
      </c>
      <c r="L3" s="9"/>
      <c r="M3" s="9"/>
      <c r="N3" s="9"/>
      <c r="O3" s="49"/>
      <c r="P3" s="9"/>
      <c r="Q3" s="9"/>
      <c r="R3" s="9"/>
      <c r="S3" s="1"/>
      <c r="T3" s="9"/>
      <c r="U3" s="9"/>
      <c r="V3" s="9"/>
      <c r="W3" s="1"/>
      <c r="X3" s="9"/>
      <c r="Y3" s="9"/>
      <c r="Z3" s="9"/>
      <c r="AA3" s="1"/>
      <c r="AB3" s="9"/>
      <c r="AC3" s="9"/>
      <c r="AD3" s="9"/>
      <c r="AE3" s="1"/>
      <c r="AF3" s="9"/>
      <c r="AG3" s="9"/>
      <c r="AH3" s="9"/>
      <c r="AI3" s="1"/>
      <c r="AJ3" s="9"/>
      <c r="AK3" s="9"/>
      <c r="AL3" s="9"/>
      <c r="AM3" s="1"/>
      <c r="AN3" s="9"/>
      <c r="AO3" s="9"/>
      <c r="AP3" s="9"/>
      <c r="AQ3" s="1"/>
      <c r="AR3" s="9"/>
      <c r="AS3" s="9"/>
      <c r="AT3" s="9"/>
      <c r="AU3" s="1"/>
      <c r="AV3" s="9"/>
      <c r="AW3" s="9"/>
      <c r="AX3" s="9"/>
      <c r="AY3" s="1"/>
      <c r="AZ3" s="9"/>
      <c r="BA3" s="9"/>
      <c r="BB3" s="9"/>
      <c r="BC3" s="1"/>
      <c r="BD3" s="9"/>
      <c r="BE3" s="9"/>
      <c r="BF3" s="9"/>
      <c r="BG3" s="1"/>
    </row>
    <row r="4" spans="1:59" s="65" customFormat="1" x14ac:dyDescent="0.25">
      <c r="A4" s="61" t="s">
        <v>360</v>
      </c>
      <c r="B4" s="61" t="s">
        <v>130</v>
      </c>
      <c r="C4" s="66">
        <v>1</v>
      </c>
      <c r="D4" s="177">
        <v>36</v>
      </c>
      <c r="E4" s="1">
        <f>D4+1</f>
        <v>37</v>
      </c>
      <c r="F4" s="62">
        <f t="shared" ref="F4:F11" si="0">$BG4/E4</f>
        <v>0.45945945945945948</v>
      </c>
      <c r="G4" s="63">
        <v>16</v>
      </c>
      <c r="H4" s="63">
        <f t="shared" ref="H4:H11" si="1">+G4+I4</f>
        <v>17</v>
      </c>
      <c r="I4" s="70">
        <v>1</v>
      </c>
      <c r="J4" s="74">
        <v>2027</v>
      </c>
      <c r="K4" s="21">
        <v>2026</v>
      </c>
      <c r="L4" s="64"/>
      <c r="M4" s="64"/>
      <c r="N4" s="64"/>
      <c r="O4" s="63">
        <f>SUM(L4:N4)+G4</f>
        <v>16</v>
      </c>
      <c r="P4" s="64"/>
      <c r="Q4" s="64"/>
      <c r="R4" s="64"/>
      <c r="S4" s="61">
        <f t="shared" ref="S4:S11" si="2">SUM(O4:R4)</f>
        <v>16</v>
      </c>
      <c r="T4" s="64">
        <v>1</v>
      </c>
      <c r="U4" s="64"/>
      <c r="V4" s="64"/>
      <c r="W4" s="61">
        <f t="shared" ref="W4:W11" si="3">SUM(S4:V4)</f>
        <v>17</v>
      </c>
      <c r="X4" s="64"/>
      <c r="Y4" s="64"/>
      <c r="Z4" s="64"/>
      <c r="AA4" s="61">
        <f t="shared" ref="AA4:AA11" si="4">SUM(W4:Z4)</f>
        <v>17</v>
      </c>
      <c r="AB4" s="64"/>
      <c r="AC4" s="64"/>
      <c r="AD4" s="64"/>
      <c r="AE4" s="61">
        <f t="shared" ref="AE4:AE11" si="5">SUM(AA4:AD4)</f>
        <v>17</v>
      </c>
      <c r="AF4" s="64"/>
      <c r="AG4" s="64"/>
      <c r="AH4" s="64"/>
      <c r="AI4" s="61">
        <f t="shared" ref="AI4:AI11" si="6">SUM(AE4:AH4)</f>
        <v>17</v>
      </c>
      <c r="AJ4" s="64"/>
      <c r="AK4" s="64"/>
      <c r="AL4" s="64"/>
      <c r="AM4" s="61">
        <f t="shared" ref="AM4:AM11" si="7">SUM(AI4:AL4)</f>
        <v>17</v>
      </c>
      <c r="AN4" s="64"/>
      <c r="AO4" s="64"/>
      <c r="AP4" s="64"/>
      <c r="AQ4" s="61">
        <f t="shared" ref="AQ4:AQ11" si="8">SUM(AM4:AP4)</f>
        <v>17</v>
      </c>
      <c r="AR4" s="64"/>
      <c r="AS4" s="64"/>
      <c r="AT4" s="64"/>
      <c r="AU4" s="61">
        <f t="shared" ref="AU4:AU11" si="9">SUM(AQ4:AT4)</f>
        <v>17</v>
      </c>
      <c r="AV4" s="64"/>
      <c r="AW4" s="64"/>
      <c r="AX4" s="64"/>
      <c r="AY4" s="61">
        <f t="shared" ref="AY4:AY11" si="10">SUM(AU4:AX4)</f>
        <v>17</v>
      </c>
      <c r="AZ4" s="64"/>
      <c r="BA4" s="64"/>
      <c r="BB4" s="64"/>
      <c r="BC4" s="61">
        <f t="shared" ref="BC4:BC11" si="11">SUM(AY4:BB4)</f>
        <v>17</v>
      </c>
      <c r="BD4" s="64"/>
      <c r="BE4" s="64"/>
      <c r="BF4" s="64"/>
      <c r="BG4" s="61">
        <f t="shared" ref="BG4:BG11" si="12">SUM(BC4:BF4)</f>
        <v>17</v>
      </c>
    </row>
    <row r="5" spans="1:59" x14ac:dyDescent="0.25">
      <c r="A5" s="1" t="s">
        <v>360</v>
      </c>
      <c r="B5" s="1" t="s">
        <v>131</v>
      </c>
      <c r="C5" s="12">
        <v>3</v>
      </c>
      <c r="D5" s="176">
        <v>76</v>
      </c>
      <c r="E5" s="1">
        <f t="shared" ref="E5:E11" si="13">D5+1</f>
        <v>77</v>
      </c>
      <c r="F5" s="2">
        <f t="shared" si="0"/>
        <v>1.025974025974026</v>
      </c>
      <c r="G5" s="49">
        <v>44</v>
      </c>
      <c r="H5" s="49">
        <f t="shared" si="1"/>
        <v>44</v>
      </c>
      <c r="I5" s="58"/>
      <c r="J5" s="21">
        <v>2027</v>
      </c>
      <c r="K5" s="21">
        <v>2026</v>
      </c>
      <c r="L5" s="9">
        <v>1</v>
      </c>
      <c r="M5" s="9">
        <v>33</v>
      </c>
      <c r="N5" s="9"/>
      <c r="O5" s="49">
        <f>SUM(L5:N5)+G5</f>
        <v>78</v>
      </c>
      <c r="P5" s="9"/>
      <c r="Q5" s="9"/>
      <c r="R5" s="9"/>
      <c r="S5" s="1">
        <f t="shared" si="2"/>
        <v>78</v>
      </c>
      <c r="T5" s="9"/>
      <c r="U5" s="9">
        <v>1</v>
      </c>
      <c r="V5" s="9"/>
      <c r="W5" s="1">
        <f t="shared" si="3"/>
        <v>79</v>
      </c>
      <c r="X5" s="9"/>
      <c r="Y5" s="9"/>
      <c r="Z5" s="9"/>
      <c r="AA5" s="1">
        <f t="shared" si="4"/>
        <v>79</v>
      </c>
      <c r="AB5" s="9"/>
      <c r="AC5" s="9"/>
      <c r="AD5" s="9"/>
      <c r="AE5" s="1">
        <f t="shared" si="5"/>
        <v>79</v>
      </c>
      <c r="AF5" s="9"/>
      <c r="AG5" s="9"/>
      <c r="AH5" s="9"/>
      <c r="AI5" s="1">
        <f t="shared" si="6"/>
        <v>79</v>
      </c>
      <c r="AJ5" s="9"/>
      <c r="AK5" s="9"/>
      <c r="AL5" s="9"/>
      <c r="AM5" s="1">
        <f t="shared" si="7"/>
        <v>79</v>
      </c>
      <c r="AN5" s="9"/>
      <c r="AO5" s="9"/>
      <c r="AP5" s="9"/>
      <c r="AQ5" s="1">
        <f t="shared" si="8"/>
        <v>79</v>
      </c>
      <c r="AR5" s="9"/>
      <c r="AS5" s="9"/>
      <c r="AT5" s="9"/>
      <c r="AU5" s="1">
        <f t="shared" si="9"/>
        <v>79</v>
      </c>
      <c r="AV5" s="9"/>
      <c r="AW5" s="9"/>
      <c r="AX5" s="9"/>
      <c r="AY5" s="1">
        <f t="shared" si="10"/>
        <v>79</v>
      </c>
      <c r="AZ5" s="9"/>
      <c r="BA5" s="9"/>
      <c r="BB5" s="9"/>
      <c r="BC5" s="1">
        <f t="shared" si="11"/>
        <v>79</v>
      </c>
      <c r="BD5" s="9"/>
      <c r="BE5" s="9"/>
      <c r="BF5" s="9"/>
      <c r="BG5" s="1">
        <f t="shared" si="12"/>
        <v>79</v>
      </c>
    </row>
    <row r="6" spans="1:59" x14ac:dyDescent="0.25">
      <c r="A6" s="1" t="s">
        <v>360</v>
      </c>
      <c r="B6" s="1" t="s">
        <v>132</v>
      </c>
      <c r="C6" s="12">
        <v>4</v>
      </c>
      <c r="D6" s="176">
        <v>22</v>
      </c>
      <c r="E6" s="1">
        <f t="shared" si="13"/>
        <v>23</v>
      </c>
      <c r="F6" s="2">
        <f t="shared" si="0"/>
        <v>0.95652173913043481</v>
      </c>
      <c r="G6" s="49">
        <v>19</v>
      </c>
      <c r="H6" s="49">
        <f t="shared" si="1"/>
        <v>19</v>
      </c>
      <c r="I6" s="58"/>
      <c r="J6" s="21">
        <v>2027</v>
      </c>
      <c r="K6" s="21">
        <v>2026</v>
      </c>
      <c r="L6" s="9"/>
      <c r="M6" s="9"/>
      <c r="N6" s="9"/>
      <c r="O6" s="49">
        <f t="shared" ref="O6:O11" si="14">SUM(L6:N6)+G6</f>
        <v>19</v>
      </c>
      <c r="P6" s="9"/>
      <c r="Q6" s="9"/>
      <c r="R6" s="9"/>
      <c r="S6" s="1">
        <f t="shared" si="2"/>
        <v>19</v>
      </c>
      <c r="T6" s="9"/>
      <c r="U6" s="9">
        <v>3</v>
      </c>
      <c r="V6" s="9"/>
      <c r="W6" s="1">
        <f t="shared" si="3"/>
        <v>22</v>
      </c>
      <c r="X6" s="9"/>
      <c r="Y6" s="9"/>
      <c r="Z6" s="9"/>
      <c r="AA6" s="1">
        <f t="shared" si="4"/>
        <v>22</v>
      </c>
      <c r="AB6" s="9"/>
      <c r="AC6" s="9"/>
      <c r="AD6" s="9"/>
      <c r="AE6" s="1">
        <f t="shared" si="5"/>
        <v>22</v>
      </c>
      <c r="AF6" s="9"/>
      <c r="AG6" s="9"/>
      <c r="AH6" s="9"/>
      <c r="AI6" s="1">
        <f t="shared" si="6"/>
        <v>22</v>
      </c>
      <c r="AJ6" s="9"/>
      <c r="AK6" s="9"/>
      <c r="AL6" s="9"/>
      <c r="AM6" s="1">
        <f t="shared" si="7"/>
        <v>22</v>
      </c>
      <c r="AN6" s="9"/>
      <c r="AO6" s="9"/>
      <c r="AP6" s="9"/>
      <c r="AQ6" s="1">
        <f t="shared" si="8"/>
        <v>22</v>
      </c>
      <c r="AR6" s="9"/>
      <c r="AS6" s="9"/>
      <c r="AT6" s="9"/>
      <c r="AU6" s="1">
        <f t="shared" si="9"/>
        <v>22</v>
      </c>
      <c r="AV6" s="9"/>
      <c r="AW6" s="9"/>
      <c r="AX6" s="9"/>
      <c r="AY6" s="1">
        <f t="shared" si="10"/>
        <v>22</v>
      </c>
      <c r="AZ6" s="9"/>
      <c r="BA6" s="9"/>
      <c r="BB6" s="9"/>
      <c r="BC6" s="1">
        <f t="shared" si="11"/>
        <v>22</v>
      </c>
      <c r="BD6" s="9"/>
      <c r="BE6" s="9"/>
      <c r="BF6" s="9"/>
      <c r="BG6" s="1">
        <f t="shared" si="12"/>
        <v>22</v>
      </c>
    </row>
    <row r="7" spans="1:59" s="65" customFormat="1" x14ac:dyDescent="0.25">
      <c r="A7" s="61" t="s">
        <v>360</v>
      </c>
      <c r="B7" s="61" t="s">
        <v>133</v>
      </c>
      <c r="C7" s="66">
        <v>6</v>
      </c>
      <c r="D7" s="177">
        <v>32</v>
      </c>
      <c r="E7" s="1">
        <f t="shared" si="13"/>
        <v>33</v>
      </c>
      <c r="F7" s="62">
        <f t="shared" si="0"/>
        <v>0.93939393939393945</v>
      </c>
      <c r="G7" s="63">
        <v>16</v>
      </c>
      <c r="H7" s="63">
        <f t="shared" si="1"/>
        <v>16</v>
      </c>
      <c r="I7" s="70"/>
      <c r="J7" s="74">
        <v>2027</v>
      </c>
      <c r="K7" s="21">
        <v>2026</v>
      </c>
      <c r="L7" s="64"/>
      <c r="M7" s="64"/>
      <c r="N7" s="64"/>
      <c r="O7" s="63">
        <f t="shared" si="14"/>
        <v>16</v>
      </c>
      <c r="P7" s="64"/>
      <c r="Q7" s="64"/>
      <c r="R7" s="64"/>
      <c r="S7" s="61">
        <f t="shared" si="2"/>
        <v>16</v>
      </c>
      <c r="T7" s="64"/>
      <c r="U7" s="64"/>
      <c r="V7" s="64"/>
      <c r="W7" s="61">
        <f t="shared" si="3"/>
        <v>16</v>
      </c>
      <c r="X7" s="64"/>
      <c r="Y7" s="64">
        <v>15</v>
      </c>
      <c r="Z7" s="64"/>
      <c r="AA7" s="61">
        <f t="shared" si="4"/>
        <v>31</v>
      </c>
      <c r="AB7" s="64"/>
      <c r="AC7" s="64"/>
      <c r="AD7" s="64"/>
      <c r="AE7" s="61">
        <f t="shared" si="5"/>
        <v>31</v>
      </c>
      <c r="AF7" s="64"/>
      <c r="AG7" s="64"/>
      <c r="AH7" s="64"/>
      <c r="AI7" s="61">
        <f t="shared" si="6"/>
        <v>31</v>
      </c>
      <c r="AJ7" s="64"/>
      <c r="AK7" s="64"/>
      <c r="AL7" s="64"/>
      <c r="AM7" s="61">
        <f t="shared" si="7"/>
        <v>31</v>
      </c>
      <c r="AN7" s="64"/>
      <c r="AO7" s="64"/>
      <c r="AP7" s="64"/>
      <c r="AQ7" s="61">
        <f t="shared" si="8"/>
        <v>31</v>
      </c>
      <c r="AR7" s="64"/>
      <c r="AS7" s="64"/>
      <c r="AT7" s="64"/>
      <c r="AU7" s="61">
        <f t="shared" si="9"/>
        <v>31</v>
      </c>
      <c r="AV7" s="64"/>
      <c r="AW7" s="64"/>
      <c r="AX7" s="64"/>
      <c r="AY7" s="61">
        <f t="shared" si="10"/>
        <v>31</v>
      </c>
      <c r="AZ7" s="64"/>
      <c r="BA7" s="64"/>
      <c r="BB7" s="64"/>
      <c r="BC7" s="61">
        <f t="shared" si="11"/>
        <v>31</v>
      </c>
      <c r="BD7" s="64"/>
      <c r="BE7" s="64"/>
      <c r="BF7" s="64"/>
      <c r="BG7" s="61">
        <f t="shared" si="12"/>
        <v>31</v>
      </c>
    </row>
    <row r="8" spans="1:59" s="65" customFormat="1" x14ac:dyDescent="0.25">
      <c r="A8" s="61" t="s">
        <v>360</v>
      </c>
      <c r="B8" s="61" t="s">
        <v>134</v>
      </c>
      <c r="C8" s="66">
        <v>10</v>
      </c>
      <c r="D8" s="177">
        <v>30</v>
      </c>
      <c r="E8" s="1">
        <f t="shared" si="13"/>
        <v>31</v>
      </c>
      <c r="F8" s="62">
        <f t="shared" si="0"/>
        <v>0.967741935483871</v>
      </c>
      <c r="G8" s="63">
        <v>26</v>
      </c>
      <c r="H8" s="63">
        <f t="shared" si="1"/>
        <v>26</v>
      </c>
      <c r="I8" s="70"/>
      <c r="J8" s="74">
        <v>2027</v>
      </c>
      <c r="K8" s="21">
        <v>2026</v>
      </c>
      <c r="L8" s="64"/>
      <c r="M8" s="64"/>
      <c r="N8" s="64"/>
      <c r="O8" s="63">
        <f t="shared" si="14"/>
        <v>26</v>
      </c>
      <c r="P8" s="64"/>
      <c r="Q8" s="64">
        <v>4</v>
      </c>
      <c r="R8" s="64"/>
      <c r="S8" s="61">
        <f t="shared" si="2"/>
        <v>30</v>
      </c>
      <c r="T8" s="64"/>
      <c r="U8" s="64"/>
      <c r="V8" s="64"/>
      <c r="W8" s="61">
        <f t="shared" si="3"/>
        <v>30</v>
      </c>
      <c r="X8" s="64"/>
      <c r="Y8" s="64"/>
      <c r="Z8" s="64"/>
      <c r="AA8" s="61">
        <f t="shared" si="4"/>
        <v>30</v>
      </c>
      <c r="AB8" s="64"/>
      <c r="AC8" s="64"/>
      <c r="AD8" s="64"/>
      <c r="AE8" s="61">
        <f t="shared" si="5"/>
        <v>30</v>
      </c>
      <c r="AF8" s="64"/>
      <c r="AG8" s="64"/>
      <c r="AH8" s="64"/>
      <c r="AI8" s="61">
        <f t="shared" si="6"/>
        <v>30</v>
      </c>
      <c r="AJ8" s="64"/>
      <c r="AK8" s="64"/>
      <c r="AL8" s="64"/>
      <c r="AM8" s="61">
        <f t="shared" si="7"/>
        <v>30</v>
      </c>
      <c r="AN8" s="64"/>
      <c r="AO8" s="64"/>
      <c r="AP8" s="64"/>
      <c r="AQ8" s="61">
        <f t="shared" si="8"/>
        <v>30</v>
      </c>
      <c r="AR8" s="64"/>
      <c r="AS8" s="64"/>
      <c r="AT8" s="64"/>
      <c r="AU8" s="61">
        <f t="shared" si="9"/>
        <v>30</v>
      </c>
      <c r="AV8" s="64"/>
      <c r="AW8" s="64"/>
      <c r="AX8" s="64"/>
      <c r="AY8" s="61">
        <f t="shared" si="10"/>
        <v>30</v>
      </c>
      <c r="AZ8" s="64"/>
      <c r="BA8" s="64"/>
      <c r="BB8" s="64"/>
      <c r="BC8" s="61">
        <f t="shared" si="11"/>
        <v>30</v>
      </c>
      <c r="BD8" s="64"/>
      <c r="BE8" s="64"/>
      <c r="BF8" s="64"/>
      <c r="BG8" s="61">
        <f t="shared" si="12"/>
        <v>30</v>
      </c>
    </row>
    <row r="9" spans="1:59" s="65" customFormat="1" x14ac:dyDescent="0.25">
      <c r="A9" s="61" t="s">
        <v>360</v>
      </c>
      <c r="B9" s="93" t="s">
        <v>135</v>
      </c>
      <c r="C9" s="66">
        <v>16</v>
      </c>
      <c r="D9" s="177">
        <v>20</v>
      </c>
      <c r="E9" s="1">
        <f t="shared" si="13"/>
        <v>21</v>
      </c>
      <c r="F9" s="62">
        <f t="shared" si="0"/>
        <v>0.7142857142857143</v>
      </c>
      <c r="G9" s="63">
        <v>4</v>
      </c>
      <c r="H9" s="63">
        <f t="shared" si="1"/>
        <v>4</v>
      </c>
      <c r="I9" s="70"/>
      <c r="J9" s="74">
        <v>2027</v>
      </c>
      <c r="K9" s="21">
        <v>2026</v>
      </c>
      <c r="L9" s="64"/>
      <c r="M9" s="64">
        <v>11</v>
      </c>
      <c r="N9" s="64"/>
      <c r="O9" s="63">
        <f t="shared" si="14"/>
        <v>15</v>
      </c>
      <c r="P9" s="64"/>
      <c r="Q9" s="64"/>
      <c r="R9" s="64"/>
      <c r="S9" s="61">
        <f t="shared" si="2"/>
        <v>15</v>
      </c>
      <c r="T9" s="64"/>
      <c r="U9" s="64"/>
      <c r="V9" s="64"/>
      <c r="W9" s="61">
        <f t="shared" si="3"/>
        <v>15</v>
      </c>
      <c r="X9" s="64"/>
      <c r="Y9" s="64"/>
      <c r="Z9" s="64"/>
      <c r="AA9" s="61">
        <f t="shared" si="4"/>
        <v>15</v>
      </c>
      <c r="AB9" s="64"/>
      <c r="AC9" s="64"/>
      <c r="AD9" s="64"/>
      <c r="AE9" s="61">
        <f t="shared" si="5"/>
        <v>15</v>
      </c>
      <c r="AF9" s="64"/>
      <c r="AG9" s="64"/>
      <c r="AH9" s="64"/>
      <c r="AI9" s="61">
        <f t="shared" si="6"/>
        <v>15</v>
      </c>
      <c r="AJ9" s="64"/>
      <c r="AK9" s="64"/>
      <c r="AL9" s="64"/>
      <c r="AM9" s="61">
        <f t="shared" si="7"/>
        <v>15</v>
      </c>
      <c r="AN9" s="64"/>
      <c r="AO9" s="64"/>
      <c r="AP9" s="64"/>
      <c r="AQ9" s="61">
        <f t="shared" si="8"/>
        <v>15</v>
      </c>
      <c r="AR9" s="64"/>
      <c r="AS9" s="64"/>
      <c r="AT9" s="64"/>
      <c r="AU9" s="61">
        <f t="shared" si="9"/>
        <v>15</v>
      </c>
      <c r="AV9" s="64"/>
      <c r="AW9" s="64"/>
      <c r="AX9" s="64"/>
      <c r="AY9" s="61">
        <f t="shared" si="10"/>
        <v>15</v>
      </c>
      <c r="AZ9" s="64"/>
      <c r="BA9" s="64"/>
      <c r="BB9" s="64"/>
      <c r="BC9" s="61">
        <f t="shared" si="11"/>
        <v>15</v>
      </c>
      <c r="BD9" s="64"/>
      <c r="BE9" s="64"/>
      <c r="BF9" s="64"/>
      <c r="BG9" s="61">
        <f t="shared" si="12"/>
        <v>15</v>
      </c>
    </row>
    <row r="10" spans="1:59" s="65" customFormat="1" x14ac:dyDescent="0.25">
      <c r="A10" s="61" t="s">
        <v>360</v>
      </c>
      <c r="B10" s="61" t="s">
        <v>136</v>
      </c>
      <c r="C10" s="66">
        <v>17</v>
      </c>
      <c r="D10" s="177">
        <v>43</v>
      </c>
      <c r="E10" s="1">
        <f t="shared" si="13"/>
        <v>44</v>
      </c>
      <c r="F10" s="62">
        <f t="shared" si="0"/>
        <v>0.75</v>
      </c>
      <c r="G10" s="63">
        <v>31</v>
      </c>
      <c r="H10" s="63">
        <f t="shared" si="1"/>
        <v>31</v>
      </c>
      <c r="I10" s="70"/>
      <c r="J10" s="74">
        <v>2027</v>
      </c>
      <c r="K10" s="21">
        <v>2026</v>
      </c>
      <c r="L10" s="64"/>
      <c r="M10" s="64">
        <v>2</v>
      </c>
      <c r="N10" s="64"/>
      <c r="O10" s="63">
        <f t="shared" si="14"/>
        <v>33</v>
      </c>
      <c r="P10" s="64"/>
      <c r="Q10" s="64"/>
      <c r="R10" s="64"/>
      <c r="S10" s="61">
        <f t="shared" si="2"/>
        <v>33</v>
      </c>
      <c r="T10" s="64"/>
      <c r="U10" s="64"/>
      <c r="V10" s="64"/>
      <c r="W10" s="61">
        <f t="shared" si="3"/>
        <v>33</v>
      </c>
      <c r="X10" s="64"/>
      <c r="Y10" s="64"/>
      <c r="Z10" s="64"/>
      <c r="AA10" s="61">
        <f t="shared" si="4"/>
        <v>33</v>
      </c>
      <c r="AB10" s="64"/>
      <c r="AC10" s="64"/>
      <c r="AD10" s="64"/>
      <c r="AE10" s="61">
        <f t="shared" si="5"/>
        <v>33</v>
      </c>
      <c r="AF10" s="64"/>
      <c r="AG10" s="64"/>
      <c r="AH10" s="64"/>
      <c r="AI10" s="61">
        <f t="shared" si="6"/>
        <v>33</v>
      </c>
      <c r="AJ10" s="64"/>
      <c r="AK10" s="64"/>
      <c r="AL10" s="64"/>
      <c r="AM10" s="61">
        <f t="shared" si="7"/>
        <v>33</v>
      </c>
      <c r="AN10" s="64"/>
      <c r="AO10" s="64"/>
      <c r="AP10" s="64"/>
      <c r="AQ10" s="61">
        <f t="shared" si="8"/>
        <v>33</v>
      </c>
      <c r="AR10" s="64"/>
      <c r="AS10" s="64"/>
      <c r="AT10" s="64"/>
      <c r="AU10" s="61">
        <f t="shared" si="9"/>
        <v>33</v>
      </c>
      <c r="AV10" s="64"/>
      <c r="AW10" s="64"/>
      <c r="AX10" s="64"/>
      <c r="AY10" s="61">
        <f t="shared" si="10"/>
        <v>33</v>
      </c>
      <c r="AZ10" s="64"/>
      <c r="BA10" s="64"/>
      <c r="BB10" s="64"/>
      <c r="BC10" s="61">
        <f t="shared" si="11"/>
        <v>33</v>
      </c>
      <c r="BD10" s="64"/>
      <c r="BE10" s="64"/>
      <c r="BF10" s="64"/>
      <c r="BG10" s="61">
        <f t="shared" si="12"/>
        <v>33</v>
      </c>
    </row>
    <row r="11" spans="1:59" s="65" customFormat="1" x14ac:dyDescent="0.25">
      <c r="A11" s="61" t="s">
        <v>360</v>
      </c>
      <c r="B11" s="61" t="s">
        <v>137</v>
      </c>
      <c r="C11" s="66">
        <v>27</v>
      </c>
      <c r="D11" s="177">
        <v>31</v>
      </c>
      <c r="E11" s="1">
        <f t="shared" si="13"/>
        <v>32</v>
      </c>
      <c r="F11" s="62">
        <f t="shared" si="0"/>
        <v>0.96875</v>
      </c>
      <c r="G11" s="63">
        <v>17</v>
      </c>
      <c r="H11" s="63">
        <f t="shared" si="1"/>
        <v>17</v>
      </c>
      <c r="I11" s="70"/>
      <c r="J11" s="74">
        <v>2027</v>
      </c>
      <c r="K11" s="21">
        <v>2026</v>
      </c>
      <c r="L11" s="64"/>
      <c r="M11" s="64"/>
      <c r="N11" s="64"/>
      <c r="O11" s="63">
        <f t="shared" si="14"/>
        <v>17</v>
      </c>
      <c r="P11" s="64"/>
      <c r="Q11" s="64"/>
      <c r="R11" s="64"/>
      <c r="S11" s="61">
        <f t="shared" si="2"/>
        <v>17</v>
      </c>
      <c r="T11" s="64"/>
      <c r="U11" s="64"/>
      <c r="V11" s="64"/>
      <c r="W11" s="61">
        <f t="shared" si="3"/>
        <v>17</v>
      </c>
      <c r="X11" s="64"/>
      <c r="Y11" s="64">
        <v>14</v>
      </c>
      <c r="Z11" s="64"/>
      <c r="AA11" s="61">
        <f t="shared" si="4"/>
        <v>31</v>
      </c>
      <c r="AB11" s="64"/>
      <c r="AC11" s="64"/>
      <c r="AD11" s="64"/>
      <c r="AE11" s="61">
        <f t="shared" si="5"/>
        <v>31</v>
      </c>
      <c r="AF11" s="64"/>
      <c r="AG11" s="64"/>
      <c r="AH11" s="64"/>
      <c r="AI11" s="61">
        <f t="shared" si="6"/>
        <v>31</v>
      </c>
      <c r="AJ11" s="64"/>
      <c r="AK11" s="64"/>
      <c r="AL11" s="64"/>
      <c r="AM11" s="61">
        <f t="shared" si="7"/>
        <v>31</v>
      </c>
      <c r="AN11" s="64"/>
      <c r="AO11" s="64"/>
      <c r="AP11" s="64"/>
      <c r="AQ11" s="61">
        <f t="shared" si="8"/>
        <v>31</v>
      </c>
      <c r="AR11" s="64"/>
      <c r="AS11" s="64"/>
      <c r="AT11" s="64"/>
      <c r="AU11" s="61">
        <f t="shared" si="9"/>
        <v>31</v>
      </c>
      <c r="AV11" s="64"/>
      <c r="AW11" s="64"/>
      <c r="AX11" s="64"/>
      <c r="AY11" s="61">
        <f t="shared" si="10"/>
        <v>31</v>
      </c>
      <c r="AZ11" s="64"/>
      <c r="BA11" s="64"/>
      <c r="BB11" s="64"/>
      <c r="BC11" s="61">
        <f t="shared" si="11"/>
        <v>31</v>
      </c>
      <c r="BD11" s="64"/>
      <c r="BE11" s="64"/>
      <c r="BF11" s="64"/>
      <c r="BG11" s="61">
        <f t="shared" si="12"/>
        <v>31</v>
      </c>
    </row>
    <row r="12" spans="1:59" s="65" customFormat="1" x14ac:dyDescent="0.25">
      <c r="A12" s="61"/>
      <c r="B12" s="61"/>
      <c r="C12" s="61"/>
      <c r="D12" s="66"/>
      <c r="E12" s="61"/>
      <c r="F12" s="61"/>
      <c r="G12" s="63"/>
      <c r="H12" s="63"/>
      <c r="I12" s="63"/>
      <c r="J12" s="66"/>
      <c r="K12" s="66"/>
      <c r="L12" s="61">
        <f>SUM(L5:L11)</f>
        <v>1</v>
      </c>
      <c r="M12" s="61">
        <f>SUM(M5:M11)</f>
        <v>46</v>
      </c>
      <c r="N12" s="61">
        <f>SUM(N5:N11)</f>
        <v>0</v>
      </c>
      <c r="O12" s="63">
        <f t="shared" ref="O12:AM12" si="15">SUM(O3:O11)</f>
        <v>220</v>
      </c>
      <c r="P12" s="63">
        <f t="shared" si="15"/>
        <v>0</v>
      </c>
      <c r="Q12" s="63">
        <f t="shared" si="15"/>
        <v>4</v>
      </c>
      <c r="R12" s="63">
        <f t="shared" si="15"/>
        <v>0</v>
      </c>
      <c r="S12" s="63">
        <f t="shared" si="15"/>
        <v>224</v>
      </c>
      <c r="T12" s="63">
        <f t="shared" si="15"/>
        <v>1</v>
      </c>
      <c r="U12" s="63">
        <f t="shared" si="15"/>
        <v>4</v>
      </c>
      <c r="V12" s="63">
        <f t="shared" si="15"/>
        <v>0</v>
      </c>
      <c r="W12" s="63">
        <f t="shared" si="15"/>
        <v>229</v>
      </c>
      <c r="X12" s="63">
        <f t="shared" si="15"/>
        <v>0</v>
      </c>
      <c r="Y12" s="63">
        <f t="shared" si="15"/>
        <v>29</v>
      </c>
      <c r="Z12" s="63">
        <f t="shared" si="15"/>
        <v>0</v>
      </c>
      <c r="AA12" s="63">
        <f t="shared" si="15"/>
        <v>258</v>
      </c>
      <c r="AB12" s="63">
        <f t="shared" si="15"/>
        <v>0</v>
      </c>
      <c r="AC12" s="63">
        <f t="shared" si="15"/>
        <v>0</v>
      </c>
      <c r="AD12" s="63">
        <f t="shared" si="15"/>
        <v>0</v>
      </c>
      <c r="AE12" s="63">
        <f t="shared" si="15"/>
        <v>258</v>
      </c>
      <c r="AF12" s="63">
        <f t="shared" si="15"/>
        <v>0</v>
      </c>
      <c r="AG12" s="63">
        <f t="shared" si="15"/>
        <v>0</v>
      </c>
      <c r="AH12" s="63">
        <f t="shared" si="15"/>
        <v>0</v>
      </c>
      <c r="AI12" s="63">
        <f t="shared" si="15"/>
        <v>258</v>
      </c>
      <c r="AJ12" s="63">
        <f t="shared" si="15"/>
        <v>0</v>
      </c>
      <c r="AK12" s="63">
        <f t="shared" si="15"/>
        <v>0</v>
      </c>
      <c r="AL12" s="63">
        <f t="shared" si="15"/>
        <v>0</v>
      </c>
      <c r="AM12" s="63">
        <f t="shared" si="15"/>
        <v>258</v>
      </c>
      <c r="AN12" s="63">
        <f t="shared" ref="AN12:BG12" si="16">SUM(AN3:AN11)</f>
        <v>0</v>
      </c>
      <c r="AO12" s="63">
        <f t="shared" si="16"/>
        <v>0</v>
      </c>
      <c r="AP12" s="63">
        <f t="shared" si="16"/>
        <v>0</v>
      </c>
      <c r="AQ12" s="63">
        <f t="shared" si="16"/>
        <v>258</v>
      </c>
      <c r="AR12" s="63">
        <f t="shared" si="16"/>
        <v>0</v>
      </c>
      <c r="AS12" s="63">
        <f t="shared" si="16"/>
        <v>0</v>
      </c>
      <c r="AT12" s="63">
        <f t="shared" si="16"/>
        <v>0</v>
      </c>
      <c r="AU12" s="63">
        <f t="shared" si="16"/>
        <v>258</v>
      </c>
      <c r="AV12" s="63">
        <f t="shared" si="16"/>
        <v>0</v>
      </c>
      <c r="AW12" s="63">
        <f t="shared" si="16"/>
        <v>0</v>
      </c>
      <c r="AX12" s="63">
        <f t="shared" si="16"/>
        <v>0</v>
      </c>
      <c r="AY12" s="63">
        <f t="shared" si="16"/>
        <v>258</v>
      </c>
      <c r="AZ12" s="63">
        <f t="shared" si="16"/>
        <v>0</v>
      </c>
      <c r="BA12" s="63">
        <f t="shared" si="16"/>
        <v>0</v>
      </c>
      <c r="BB12" s="63">
        <f t="shared" si="16"/>
        <v>0</v>
      </c>
      <c r="BC12" s="63">
        <f t="shared" si="16"/>
        <v>258</v>
      </c>
      <c r="BD12" s="63">
        <f t="shared" si="16"/>
        <v>0</v>
      </c>
      <c r="BE12" s="63">
        <f t="shared" si="16"/>
        <v>0</v>
      </c>
      <c r="BF12" s="63">
        <f t="shared" si="16"/>
        <v>0</v>
      </c>
      <c r="BG12" s="63">
        <f t="shared" si="16"/>
        <v>258</v>
      </c>
    </row>
    <row r="13" spans="1:59" s="65" customFormat="1" x14ac:dyDescent="0.25">
      <c r="A13" s="61"/>
      <c r="B13" s="61" t="s">
        <v>31</v>
      </c>
      <c r="C13" s="61">
        <f>COUNT(C4:C11)</f>
        <v>8</v>
      </c>
      <c r="D13" s="66">
        <f>SUM(D3:D11)</f>
        <v>290</v>
      </c>
      <c r="E13" s="61">
        <f>SUM(D3:D11)+1</f>
        <v>291</v>
      </c>
      <c r="F13" s="62">
        <f>$BG12/E13</f>
        <v>0.88659793814432986</v>
      </c>
      <c r="G13" s="63">
        <f>SUM(G3:G11)</f>
        <v>173</v>
      </c>
      <c r="H13" s="63">
        <f>SUM(H3:H11)</f>
        <v>174</v>
      </c>
      <c r="I13" s="63">
        <f>SUM(I3:I11)</f>
        <v>1</v>
      </c>
      <c r="J13" s="66"/>
      <c r="K13" s="66"/>
      <c r="L13" s="61"/>
      <c r="M13" s="61"/>
      <c r="N13" s="61"/>
      <c r="O13" s="62">
        <f>O12/E13</f>
        <v>0.75601374570446733</v>
      </c>
      <c r="P13" s="61">
        <f>L12+P12</f>
        <v>1</v>
      </c>
      <c r="Q13" s="61">
        <f>M12+Q12</f>
        <v>50</v>
      </c>
      <c r="R13" s="61">
        <f>N12+R12</f>
        <v>0</v>
      </c>
      <c r="S13" s="62">
        <f>S12/E13</f>
        <v>0.76975945017182135</v>
      </c>
      <c r="T13" s="61">
        <f>P13+T12</f>
        <v>2</v>
      </c>
      <c r="U13" s="61">
        <f>Q13+U12</f>
        <v>54</v>
      </c>
      <c r="V13" s="61">
        <f>R13+V12</f>
        <v>0</v>
      </c>
      <c r="W13" s="62">
        <f>W12/E13</f>
        <v>0.78694158075601373</v>
      </c>
      <c r="X13" s="61">
        <f>T13+X12</f>
        <v>2</v>
      </c>
      <c r="Y13" s="61">
        <f>U13+Y12</f>
        <v>83</v>
      </c>
      <c r="Z13" s="61">
        <f>V13+Z12</f>
        <v>0</v>
      </c>
      <c r="AA13" s="62">
        <f>AA12/E13</f>
        <v>0.88659793814432986</v>
      </c>
      <c r="AB13" s="61">
        <f>X13+AB12</f>
        <v>2</v>
      </c>
      <c r="AC13" s="61">
        <f>Y13+AC12</f>
        <v>83</v>
      </c>
      <c r="AD13" s="61">
        <f>Z13+AD12</f>
        <v>0</v>
      </c>
      <c r="AE13" s="62">
        <f>AE12/E13</f>
        <v>0.88659793814432986</v>
      </c>
      <c r="AF13" s="61">
        <f>AB13+AF12</f>
        <v>2</v>
      </c>
      <c r="AG13" s="61">
        <f>AC13+AG12</f>
        <v>83</v>
      </c>
      <c r="AH13" s="61">
        <f>AD13+AH12</f>
        <v>0</v>
      </c>
      <c r="AI13" s="62">
        <f>AI12/E13</f>
        <v>0.88659793814432986</v>
      </c>
      <c r="AJ13" s="61">
        <f>AF13+AJ12</f>
        <v>2</v>
      </c>
      <c r="AK13" s="61">
        <f>AG13+AK12</f>
        <v>83</v>
      </c>
      <c r="AL13" s="61">
        <f>AH13+AL12</f>
        <v>0</v>
      </c>
      <c r="AM13" s="62">
        <f>AM12/E13</f>
        <v>0.88659793814432986</v>
      </c>
      <c r="AN13" s="61">
        <f>AJ13+AN12</f>
        <v>2</v>
      </c>
      <c r="AO13" s="61">
        <f>AK13+AO12</f>
        <v>83</v>
      </c>
      <c r="AP13" s="61">
        <f>AL13+AP12</f>
        <v>0</v>
      </c>
      <c r="AQ13" s="62">
        <f>AQ12/E13</f>
        <v>0.88659793814432986</v>
      </c>
      <c r="AR13" s="61">
        <f>AN13+AR12</f>
        <v>2</v>
      </c>
      <c r="AS13" s="61">
        <f>AO13+AS12</f>
        <v>83</v>
      </c>
      <c r="AT13" s="61">
        <f>AP13+AT12</f>
        <v>0</v>
      </c>
      <c r="AU13" s="62">
        <f>AU12/E13</f>
        <v>0.88659793814432986</v>
      </c>
      <c r="AV13" s="61">
        <f>AR13+AV12</f>
        <v>2</v>
      </c>
      <c r="AW13" s="61">
        <f>AS13+AW12</f>
        <v>83</v>
      </c>
      <c r="AX13" s="61">
        <f>AT13+AX12</f>
        <v>0</v>
      </c>
      <c r="AY13" s="62">
        <f>AY12/E13</f>
        <v>0.88659793814432986</v>
      </c>
      <c r="AZ13" s="61">
        <f>AV13+AZ12</f>
        <v>2</v>
      </c>
      <c r="BA13" s="61">
        <f>AW13+BA12</f>
        <v>83</v>
      </c>
      <c r="BB13" s="61">
        <f>AX13+BB12</f>
        <v>0</v>
      </c>
      <c r="BC13" s="62">
        <f>BC12/E13</f>
        <v>0.88659793814432986</v>
      </c>
      <c r="BD13" s="61">
        <f>AZ13+BD12</f>
        <v>2</v>
      </c>
      <c r="BE13" s="61">
        <f>BA13+BE12</f>
        <v>83</v>
      </c>
      <c r="BF13" s="61">
        <f>BB13+BF12</f>
        <v>0</v>
      </c>
      <c r="BG13" s="62">
        <f>BG12/E13</f>
        <v>0.88659793814432986</v>
      </c>
    </row>
    <row r="15" spans="1:59" x14ac:dyDescent="0.25">
      <c r="A15" s="138"/>
      <c r="B15" s="137"/>
      <c r="C15" s="1"/>
      <c r="D15" s="175"/>
      <c r="E15" s="1"/>
      <c r="F15" s="2"/>
      <c r="G15" s="49"/>
      <c r="H15" s="49"/>
      <c r="I15" s="58"/>
      <c r="J15" s="21"/>
      <c r="K15" s="21"/>
      <c r="L15" s="9"/>
      <c r="M15" s="9"/>
      <c r="N15" s="9"/>
      <c r="O15" s="1"/>
      <c r="P15" s="9"/>
      <c r="Q15" s="9"/>
      <c r="R15" s="9"/>
      <c r="S15" s="1"/>
      <c r="T15" s="9"/>
      <c r="U15" s="9"/>
      <c r="V15" s="9"/>
      <c r="W15" s="1"/>
      <c r="X15" s="9"/>
      <c r="Y15" s="9"/>
      <c r="Z15" s="9"/>
      <c r="AA15" s="1"/>
      <c r="AB15" s="9"/>
      <c r="AC15" s="9"/>
      <c r="AD15" s="9"/>
      <c r="AE15" s="1"/>
      <c r="AF15" s="9"/>
      <c r="AG15" s="9"/>
      <c r="AH15" s="9"/>
      <c r="AI15" s="1"/>
      <c r="AJ15" s="9"/>
      <c r="AK15" s="9"/>
      <c r="AL15" s="9"/>
      <c r="AM15" s="1"/>
      <c r="AN15" s="9"/>
      <c r="AO15" s="9"/>
      <c r="AP15" s="9"/>
      <c r="AQ15" s="1"/>
      <c r="AR15" s="9"/>
      <c r="AS15" s="9"/>
      <c r="AT15" s="9"/>
      <c r="AU15" s="1"/>
      <c r="AV15" s="9"/>
      <c r="AW15" s="9"/>
      <c r="AX15" s="9"/>
      <c r="AY15" s="1"/>
      <c r="AZ15" s="9"/>
      <c r="BA15" s="9"/>
      <c r="BB15" s="9"/>
      <c r="BC15" s="1"/>
      <c r="BD15" s="9"/>
      <c r="BE15" s="9"/>
      <c r="BF15" s="9"/>
      <c r="BG15" s="1"/>
    </row>
    <row r="16" spans="1:59" x14ac:dyDescent="0.25">
      <c r="A16" s="138" t="s">
        <v>138</v>
      </c>
      <c r="B16" s="144" t="s">
        <v>139</v>
      </c>
      <c r="C16" s="36">
        <v>14</v>
      </c>
      <c r="D16" s="179">
        <v>42</v>
      </c>
      <c r="E16" s="1">
        <f>D16+1</f>
        <v>43</v>
      </c>
      <c r="F16" s="2">
        <f>$BG16/E16</f>
        <v>0.23255813953488372</v>
      </c>
      <c r="G16" s="49">
        <v>10</v>
      </c>
      <c r="H16" s="49">
        <f>+G16+I16</f>
        <v>11</v>
      </c>
      <c r="I16" s="58">
        <v>1</v>
      </c>
      <c r="J16" s="21" t="s">
        <v>384</v>
      </c>
      <c r="K16" s="209">
        <v>2026</v>
      </c>
      <c r="L16" s="9"/>
      <c r="M16" s="9"/>
      <c r="N16" s="9"/>
      <c r="O16" s="49">
        <f>SUM(L16:N16)+G16</f>
        <v>10</v>
      </c>
      <c r="P16" s="9"/>
      <c r="Q16" s="9"/>
      <c r="R16" s="9"/>
      <c r="S16" s="1">
        <f>SUM(O16:R16)</f>
        <v>10</v>
      </c>
      <c r="T16" s="9"/>
      <c r="U16" s="9"/>
      <c r="V16" s="9"/>
      <c r="W16" s="1">
        <f>SUM(S16:V16)</f>
        <v>10</v>
      </c>
      <c r="X16" s="9"/>
      <c r="Y16" s="9"/>
      <c r="Z16" s="9"/>
      <c r="AA16" s="1">
        <f>SUM(W16:Z16)</f>
        <v>10</v>
      </c>
      <c r="AB16" s="9"/>
      <c r="AC16" s="9"/>
      <c r="AD16" s="9"/>
      <c r="AE16" s="1">
        <f>SUM(AA16:AD16)</f>
        <v>10</v>
      </c>
      <c r="AF16" s="9"/>
      <c r="AG16" s="9"/>
      <c r="AH16" s="9"/>
      <c r="AI16" s="1">
        <f>SUM(AE16:AH16)</f>
        <v>10</v>
      </c>
      <c r="AJ16" s="9"/>
      <c r="AK16" s="9"/>
      <c r="AL16" s="9"/>
      <c r="AM16" s="1">
        <f>SUM(AI16:AL16)</f>
        <v>10</v>
      </c>
      <c r="AN16" s="9"/>
      <c r="AO16" s="9"/>
      <c r="AP16" s="9"/>
      <c r="AQ16" s="1">
        <f>SUM(AM16:AP16)</f>
        <v>10</v>
      </c>
      <c r="AR16" s="9"/>
      <c r="AS16" s="9"/>
      <c r="AT16" s="9"/>
      <c r="AU16" s="1">
        <f>SUM(AQ16:AT16)</f>
        <v>10</v>
      </c>
      <c r="AV16" s="9"/>
      <c r="AW16" s="9"/>
      <c r="AX16" s="9"/>
      <c r="AY16" s="1">
        <f>SUM(AU16:AX16)</f>
        <v>10</v>
      </c>
      <c r="AZ16" s="9"/>
      <c r="BA16" s="9"/>
      <c r="BB16" s="9"/>
      <c r="BC16" s="1">
        <f>SUM(AY16:BB16)</f>
        <v>10</v>
      </c>
      <c r="BD16" s="9"/>
      <c r="BE16" s="9"/>
      <c r="BF16" s="9"/>
      <c r="BG16" s="1">
        <f>SUM(BC16:BF16)</f>
        <v>10</v>
      </c>
    </row>
    <row r="17" spans="1:59" x14ac:dyDescent="0.25">
      <c r="A17" s="1" t="s">
        <v>360</v>
      </c>
      <c r="B17" s="17"/>
      <c r="C17" s="36"/>
      <c r="D17" s="179"/>
      <c r="E17" s="1"/>
      <c r="F17" s="2"/>
      <c r="G17" s="49"/>
      <c r="H17" s="49"/>
      <c r="I17" s="58"/>
      <c r="J17" s="21"/>
      <c r="K17" s="21"/>
      <c r="L17" s="1"/>
      <c r="M17" s="1"/>
      <c r="N17" s="1"/>
      <c r="O17" s="1"/>
      <c r="P17" s="9">
        <f t="shared" ref="P17:V17" si="17">SUM(P16:P16)</f>
        <v>0</v>
      </c>
      <c r="Q17" s="9">
        <f t="shared" si="17"/>
        <v>0</v>
      </c>
      <c r="R17" s="9">
        <f t="shared" si="17"/>
        <v>0</v>
      </c>
      <c r="S17" s="1">
        <f t="shared" si="17"/>
        <v>10</v>
      </c>
      <c r="T17" s="9">
        <f t="shared" si="17"/>
        <v>0</v>
      </c>
      <c r="U17" s="9">
        <f t="shared" si="17"/>
        <v>0</v>
      </c>
      <c r="V17" s="9">
        <f t="shared" si="17"/>
        <v>0</v>
      </c>
      <c r="W17" s="1">
        <f>SUM(S17:V17)</f>
        <v>10</v>
      </c>
      <c r="X17" s="9">
        <f t="shared" ref="X17:BC17" si="18">SUM(X16:X16)</f>
        <v>0</v>
      </c>
      <c r="Y17" s="9">
        <f t="shared" si="18"/>
        <v>0</v>
      </c>
      <c r="Z17" s="9">
        <f t="shared" si="18"/>
        <v>0</v>
      </c>
      <c r="AA17" s="1">
        <f t="shared" si="18"/>
        <v>10</v>
      </c>
      <c r="AB17" s="9">
        <f t="shared" si="18"/>
        <v>0</v>
      </c>
      <c r="AC17" s="9">
        <f t="shared" si="18"/>
        <v>0</v>
      </c>
      <c r="AD17" s="9">
        <f t="shared" si="18"/>
        <v>0</v>
      </c>
      <c r="AE17" s="1">
        <f t="shared" si="18"/>
        <v>10</v>
      </c>
      <c r="AF17" s="9">
        <f t="shared" si="18"/>
        <v>0</v>
      </c>
      <c r="AG17" s="9">
        <f t="shared" si="18"/>
        <v>0</v>
      </c>
      <c r="AH17" s="9">
        <f t="shared" si="18"/>
        <v>0</v>
      </c>
      <c r="AI17" s="1">
        <f t="shared" si="18"/>
        <v>10</v>
      </c>
      <c r="AJ17" s="9">
        <f t="shared" si="18"/>
        <v>0</v>
      </c>
      <c r="AK17" s="9">
        <f t="shared" si="18"/>
        <v>0</v>
      </c>
      <c r="AL17" s="9">
        <f t="shared" si="18"/>
        <v>0</v>
      </c>
      <c r="AM17" s="1">
        <f t="shared" si="18"/>
        <v>10</v>
      </c>
      <c r="AN17" s="9">
        <f t="shared" si="18"/>
        <v>0</v>
      </c>
      <c r="AO17" s="9">
        <f t="shared" si="18"/>
        <v>0</v>
      </c>
      <c r="AP17" s="9">
        <f t="shared" si="18"/>
        <v>0</v>
      </c>
      <c r="AQ17" s="1">
        <f t="shared" si="18"/>
        <v>10</v>
      </c>
      <c r="AR17" s="9">
        <f t="shared" si="18"/>
        <v>0</v>
      </c>
      <c r="AS17" s="9">
        <f t="shared" si="18"/>
        <v>0</v>
      </c>
      <c r="AT17" s="9">
        <f t="shared" si="18"/>
        <v>0</v>
      </c>
      <c r="AU17" s="1">
        <f t="shared" si="18"/>
        <v>10</v>
      </c>
      <c r="AV17" s="9">
        <f t="shared" si="18"/>
        <v>0</v>
      </c>
      <c r="AW17" s="9">
        <f t="shared" si="18"/>
        <v>0</v>
      </c>
      <c r="AX17" s="9">
        <f t="shared" si="18"/>
        <v>0</v>
      </c>
      <c r="AY17" s="1">
        <f t="shared" si="18"/>
        <v>10</v>
      </c>
      <c r="AZ17" s="9">
        <f t="shared" si="18"/>
        <v>0</v>
      </c>
      <c r="BA17" s="9">
        <f t="shared" si="18"/>
        <v>0</v>
      </c>
      <c r="BB17" s="9">
        <f t="shared" si="18"/>
        <v>0</v>
      </c>
      <c r="BC17" s="1">
        <f t="shared" si="18"/>
        <v>10</v>
      </c>
      <c r="BD17" s="9">
        <f>SUM(BD16:BD16)</f>
        <v>0</v>
      </c>
      <c r="BE17" s="9">
        <f>SUM(BE16:BE16)</f>
        <v>0</v>
      </c>
      <c r="BF17" s="9">
        <f>SUM(BF16:BF16)</f>
        <v>0</v>
      </c>
      <c r="BG17" s="1">
        <f>SUM(BG16:BG16)</f>
        <v>10</v>
      </c>
    </row>
    <row r="18" spans="1:59" x14ac:dyDescent="0.25">
      <c r="A18" s="1"/>
      <c r="B18" s="17" t="s">
        <v>31</v>
      </c>
      <c r="C18" s="36">
        <v>1</v>
      </c>
      <c r="D18" s="179">
        <f>+SUM(D16:D16)</f>
        <v>42</v>
      </c>
      <c r="E18" s="1">
        <f>IF(B18="MAL",D18,IF(D18&gt;=11,D18+variables!$B$1,11))</f>
        <v>43</v>
      </c>
      <c r="F18" s="2">
        <f>BG17/E18</f>
        <v>0.23255813953488372</v>
      </c>
      <c r="G18" s="58">
        <f>SUM(G16:G16)</f>
        <v>10</v>
      </c>
      <c r="H18" s="58">
        <f>SUM(H16:H16)</f>
        <v>11</v>
      </c>
      <c r="I18" s="58">
        <f>SUM(I16:I16)</f>
        <v>1</v>
      </c>
      <c r="J18" s="21"/>
      <c r="K18" s="21"/>
      <c r="L18" s="9">
        <f>SUM(L16:L16)</f>
        <v>0</v>
      </c>
      <c r="M18" s="9">
        <f>SUM(M16:M16)</f>
        <v>0</v>
      </c>
      <c r="N18" s="9">
        <f>SUM(N16:N16)</f>
        <v>0</v>
      </c>
      <c r="O18" s="2">
        <f>O16/E18</f>
        <v>0.23255813953488372</v>
      </c>
      <c r="P18" s="9">
        <f>+L18+P17</f>
        <v>0</v>
      </c>
      <c r="Q18" s="9">
        <f>+M18+Q17</f>
        <v>0</v>
      </c>
      <c r="R18" s="9">
        <f>+N18+R17</f>
        <v>0</v>
      </c>
      <c r="S18" s="2">
        <f>S17/E18</f>
        <v>0.23255813953488372</v>
      </c>
      <c r="T18" s="9">
        <f>+P18+T17</f>
        <v>0</v>
      </c>
      <c r="U18" s="9">
        <f>+Q18+U17</f>
        <v>0</v>
      </c>
      <c r="V18" s="9">
        <f>+R18+V17</f>
        <v>0</v>
      </c>
      <c r="W18" s="2">
        <f>+W17/E18</f>
        <v>0.23255813953488372</v>
      </c>
      <c r="X18" s="9">
        <f>+T18+X17</f>
        <v>0</v>
      </c>
      <c r="Y18" s="9">
        <f>+U18+Y17</f>
        <v>0</v>
      </c>
      <c r="Z18" s="9">
        <f>+V18+Z17</f>
        <v>0</v>
      </c>
      <c r="AA18" s="2">
        <f>+AA17/E18</f>
        <v>0.23255813953488372</v>
      </c>
      <c r="AB18" s="9">
        <f>+X18+AB17</f>
        <v>0</v>
      </c>
      <c r="AC18" s="9">
        <f>+Y18+AC17</f>
        <v>0</v>
      </c>
      <c r="AD18" s="9">
        <f>+Z18+AD17</f>
        <v>0</v>
      </c>
      <c r="AE18" s="2">
        <f>AE17/E18</f>
        <v>0.23255813953488372</v>
      </c>
      <c r="AF18" s="9">
        <f>+AB18+AF17</f>
        <v>0</v>
      </c>
      <c r="AG18" s="9">
        <f>+AC18+AG17</f>
        <v>0</v>
      </c>
      <c r="AH18" s="9">
        <f>+AD18+AH17</f>
        <v>0</v>
      </c>
      <c r="AI18" s="2">
        <f>AI17/E18</f>
        <v>0.23255813953488372</v>
      </c>
      <c r="AJ18" s="9">
        <f>+AF18+AJ17</f>
        <v>0</v>
      </c>
      <c r="AK18" s="9">
        <f>+AG18+AK17</f>
        <v>0</v>
      </c>
      <c r="AL18" s="9">
        <f>+AH18+AL17</f>
        <v>0</v>
      </c>
      <c r="AM18" s="2">
        <f>AM17/E18</f>
        <v>0.23255813953488372</v>
      </c>
      <c r="AN18" s="9">
        <f>+AJ18+AN17</f>
        <v>0</v>
      </c>
      <c r="AO18" s="9">
        <f>+AK18+AO17</f>
        <v>0</v>
      </c>
      <c r="AP18" s="9">
        <f>+AL18+AP17</f>
        <v>0</v>
      </c>
      <c r="AQ18" s="2">
        <f>AQ17/E18</f>
        <v>0.23255813953488372</v>
      </c>
      <c r="AR18" s="9">
        <f>+AN18+AR17</f>
        <v>0</v>
      </c>
      <c r="AS18" s="9">
        <f>+AO18+AS17</f>
        <v>0</v>
      </c>
      <c r="AT18" s="9">
        <f>+AP18+AT17</f>
        <v>0</v>
      </c>
      <c r="AU18" s="2">
        <f>AU17/E18</f>
        <v>0.23255813953488372</v>
      </c>
      <c r="AV18" s="9">
        <f>+AR18+AV17</f>
        <v>0</v>
      </c>
      <c r="AW18" s="9">
        <f>+AS18+AW17</f>
        <v>0</v>
      </c>
      <c r="AX18" s="9">
        <f>+AT18+AX17</f>
        <v>0</v>
      </c>
      <c r="AY18" s="2">
        <f>AY17/E18</f>
        <v>0.23255813953488372</v>
      </c>
      <c r="AZ18" s="9">
        <f>+AV18+AZ17</f>
        <v>0</v>
      </c>
      <c r="BA18" s="9">
        <f>+AW18+BA17</f>
        <v>0</v>
      </c>
      <c r="BB18" s="9">
        <f>+AX18+BB17</f>
        <v>0</v>
      </c>
      <c r="BC18" s="2">
        <f>BC17/E18</f>
        <v>0.23255813953488372</v>
      </c>
      <c r="BD18" s="9">
        <f>+AZ18+BD17</f>
        <v>0</v>
      </c>
      <c r="BE18" s="9">
        <f>+BA18+BE17</f>
        <v>0</v>
      </c>
      <c r="BF18" s="9">
        <f>+BB18+BF17</f>
        <v>0</v>
      </c>
      <c r="BG18" s="2">
        <f>BG17/E18</f>
        <v>0.23255813953488372</v>
      </c>
    </row>
    <row r="19" spans="1:59" x14ac:dyDescent="0.25">
      <c r="A19" s="1"/>
      <c r="B19" s="17"/>
      <c r="C19" s="36"/>
      <c r="D19" s="179"/>
      <c r="E19" s="1"/>
      <c r="F19" s="2"/>
      <c r="G19" s="49"/>
      <c r="H19" s="49"/>
      <c r="I19" s="58"/>
      <c r="J19" s="21"/>
      <c r="K19" s="21"/>
      <c r="L19" s="9"/>
      <c r="M19" s="9"/>
      <c r="N19" s="9"/>
      <c r="O19" s="1"/>
      <c r="P19" s="9"/>
      <c r="Q19" s="9"/>
      <c r="R19" s="9"/>
      <c r="S19" s="1"/>
      <c r="T19" s="9"/>
      <c r="U19" s="9"/>
      <c r="V19" s="9"/>
      <c r="W19" s="1"/>
      <c r="X19" s="9"/>
      <c r="Y19" s="9"/>
      <c r="Z19" s="9"/>
      <c r="AA19" s="1"/>
      <c r="AB19" s="9"/>
      <c r="AC19" s="9"/>
      <c r="AD19" s="9"/>
      <c r="AE19" s="1"/>
      <c r="AF19" s="9"/>
      <c r="AG19" s="9"/>
      <c r="AH19" s="9"/>
      <c r="AI19" s="1"/>
      <c r="AJ19" s="9"/>
      <c r="AK19" s="9"/>
      <c r="AL19" s="9"/>
      <c r="AM19" s="1"/>
      <c r="AN19" s="9"/>
      <c r="AO19" s="9"/>
      <c r="AP19" s="9"/>
      <c r="AQ19" s="1"/>
      <c r="AR19" s="9"/>
      <c r="AS19" s="9"/>
      <c r="AT19" s="9"/>
      <c r="AU19" s="1"/>
      <c r="AV19" s="9"/>
      <c r="AW19" s="9"/>
      <c r="AX19" s="9"/>
      <c r="AY19" s="1"/>
      <c r="AZ19" s="9"/>
      <c r="BA19" s="26"/>
      <c r="BB19" s="9"/>
      <c r="BC19" s="1"/>
      <c r="BD19" s="9"/>
      <c r="BE19" s="9"/>
      <c r="BF19" s="9"/>
      <c r="BG19" s="1"/>
    </row>
    <row r="20" spans="1:59" x14ac:dyDescent="0.25">
      <c r="A20" s="18" t="s">
        <v>140</v>
      </c>
      <c r="B20" s="1"/>
      <c r="C20" s="1"/>
      <c r="D20" s="175"/>
      <c r="E20" s="1"/>
      <c r="F20" s="2"/>
      <c r="G20" s="49"/>
      <c r="H20" s="49"/>
      <c r="I20" s="58"/>
      <c r="J20" s="21">
        <v>2027</v>
      </c>
      <c r="K20" s="21">
        <v>2026</v>
      </c>
      <c r="L20" s="9"/>
      <c r="M20" s="9"/>
      <c r="N20" s="9"/>
      <c r="O20" s="49"/>
      <c r="P20" s="9"/>
      <c r="Q20" s="9"/>
      <c r="R20" s="9"/>
      <c r="S20" s="1"/>
      <c r="T20" s="9"/>
      <c r="U20" s="9"/>
      <c r="V20" s="9"/>
      <c r="W20" s="1"/>
      <c r="X20" s="9"/>
      <c r="Y20" s="9"/>
      <c r="Z20" s="9"/>
      <c r="AA20" s="1"/>
      <c r="AB20" s="9"/>
      <c r="AC20" s="9"/>
      <c r="AD20" s="9"/>
      <c r="AE20" s="1"/>
      <c r="AF20" s="9"/>
      <c r="AG20" s="9"/>
      <c r="AH20" s="9"/>
      <c r="AI20" s="1"/>
      <c r="AJ20" s="9"/>
      <c r="AK20" s="9"/>
      <c r="AL20" s="9"/>
      <c r="AM20" s="1"/>
      <c r="AN20" s="9"/>
      <c r="AO20" s="9"/>
      <c r="AP20" s="9"/>
      <c r="AQ20" s="1"/>
      <c r="AR20" s="9"/>
      <c r="AS20" s="9"/>
      <c r="AT20" s="9"/>
      <c r="AU20" s="1"/>
      <c r="AV20" s="9"/>
      <c r="AW20" s="9"/>
      <c r="AX20" s="9"/>
      <c r="AY20" s="1"/>
      <c r="AZ20" s="9"/>
      <c r="BA20" s="9"/>
      <c r="BB20" s="9"/>
      <c r="BC20" s="1"/>
      <c r="BD20" s="9"/>
      <c r="BE20" s="9"/>
      <c r="BF20" s="9"/>
      <c r="BG20" s="1"/>
    </row>
    <row r="21" spans="1:59" s="65" customFormat="1" x14ac:dyDescent="0.25">
      <c r="A21" s="1" t="s">
        <v>360</v>
      </c>
      <c r="B21" s="61" t="s">
        <v>141</v>
      </c>
      <c r="C21" s="66">
        <v>12</v>
      </c>
      <c r="D21" s="177">
        <v>29</v>
      </c>
      <c r="E21" s="1">
        <f>D21+1</f>
        <v>30</v>
      </c>
      <c r="F21" s="62">
        <f t="shared" ref="F21:F29" si="19">$BG21/E21</f>
        <v>0.83333333333333337</v>
      </c>
      <c r="G21" s="63">
        <v>10</v>
      </c>
      <c r="H21" s="63">
        <f t="shared" ref="H21:H29" si="20">+G21+I21</f>
        <v>10</v>
      </c>
      <c r="I21" s="70"/>
      <c r="J21" s="74">
        <v>2027</v>
      </c>
      <c r="K21" s="21">
        <v>2026</v>
      </c>
      <c r="L21" s="64"/>
      <c r="M21" s="64"/>
      <c r="N21" s="64"/>
      <c r="O21" s="63">
        <f t="shared" ref="O21:O29" si="21">SUM(L21:N21)+G21</f>
        <v>10</v>
      </c>
      <c r="P21" s="64"/>
      <c r="Q21" s="64">
        <v>15</v>
      </c>
      <c r="R21" s="64"/>
      <c r="S21" s="61">
        <f t="shared" ref="S21:S29" si="22">SUM(O21:R21)</f>
        <v>25</v>
      </c>
      <c r="T21" s="64"/>
      <c r="U21" s="64"/>
      <c r="V21" s="64"/>
      <c r="W21" s="61">
        <f t="shared" ref="W21:W29" si="23">SUM(S21:V21)</f>
        <v>25</v>
      </c>
      <c r="X21" s="64"/>
      <c r="Y21" s="64"/>
      <c r="Z21" s="64"/>
      <c r="AA21" s="61">
        <f t="shared" ref="AA21:AA29" si="24">SUM(W21:Z21)</f>
        <v>25</v>
      </c>
      <c r="AB21" s="64"/>
      <c r="AC21" s="64"/>
      <c r="AD21" s="64"/>
      <c r="AE21" s="61">
        <f t="shared" ref="AE21:AE29" si="25">SUM(AA21:AD21)</f>
        <v>25</v>
      </c>
      <c r="AF21" s="64"/>
      <c r="AG21" s="64"/>
      <c r="AH21" s="64"/>
      <c r="AI21" s="61">
        <f t="shared" ref="AI21:AI29" si="26">SUM(AE21:AH21)</f>
        <v>25</v>
      </c>
      <c r="AJ21" s="64"/>
      <c r="AK21" s="64"/>
      <c r="AL21" s="64"/>
      <c r="AM21" s="61">
        <f t="shared" ref="AM21:AM29" si="27">SUM(AI21:AL21)</f>
        <v>25</v>
      </c>
      <c r="AN21" s="64"/>
      <c r="AO21" s="64"/>
      <c r="AP21" s="64"/>
      <c r="AQ21" s="61">
        <f t="shared" ref="AQ21:AQ29" si="28">SUM(AM21:AP21)</f>
        <v>25</v>
      </c>
      <c r="AR21" s="64"/>
      <c r="AS21" s="64"/>
      <c r="AT21" s="64"/>
      <c r="AU21" s="61">
        <f t="shared" ref="AU21:AU29" si="29">SUM(AQ21:AT21)</f>
        <v>25</v>
      </c>
      <c r="AV21" s="64"/>
      <c r="AW21" s="64"/>
      <c r="AX21" s="64"/>
      <c r="AY21" s="61">
        <f t="shared" ref="AY21:AY29" si="30">SUM(AU21:AX21)</f>
        <v>25</v>
      </c>
      <c r="AZ21" s="64"/>
      <c r="BA21" s="64"/>
      <c r="BB21" s="64"/>
      <c r="BC21" s="61">
        <f t="shared" ref="BC21:BC29" si="31">SUM(AY21:BB21)</f>
        <v>25</v>
      </c>
      <c r="BD21" s="64"/>
      <c r="BE21" s="64"/>
      <c r="BF21" s="64"/>
      <c r="BG21" s="61">
        <f t="shared" ref="BG21:BG29" si="32">SUM(BC21:BF21)</f>
        <v>25</v>
      </c>
    </row>
    <row r="22" spans="1:59" s="65" customFormat="1" x14ac:dyDescent="0.25">
      <c r="A22" s="1" t="s">
        <v>360</v>
      </c>
      <c r="B22" s="61" t="s">
        <v>142</v>
      </c>
      <c r="C22" s="66">
        <v>14</v>
      </c>
      <c r="D22" s="177">
        <v>22</v>
      </c>
      <c r="E22" s="1">
        <f t="shared" ref="E22:E29" si="33">D22+1</f>
        <v>23</v>
      </c>
      <c r="F22" s="62">
        <f t="shared" si="19"/>
        <v>0.56521739130434778</v>
      </c>
      <c r="G22" s="63">
        <v>13</v>
      </c>
      <c r="H22" s="63">
        <f t="shared" si="20"/>
        <v>13</v>
      </c>
      <c r="I22" s="70"/>
      <c r="J22" s="74">
        <v>2027</v>
      </c>
      <c r="K22" s="21">
        <v>2026</v>
      </c>
      <c r="L22" s="64"/>
      <c r="M22" s="64"/>
      <c r="N22" s="64"/>
      <c r="O22" s="63">
        <f t="shared" si="21"/>
        <v>13</v>
      </c>
      <c r="P22" s="64"/>
      <c r="Q22" s="64"/>
      <c r="R22" s="64"/>
      <c r="S22" s="61">
        <f t="shared" si="22"/>
        <v>13</v>
      </c>
      <c r="T22" s="64"/>
      <c r="U22" s="64"/>
      <c r="V22" s="64"/>
      <c r="W22" s="61">
        <f t="shared" si="23"/>
        <v>13</v>
      </c>
      <c r="X22" s="64"/>
      <c r="Y22" s="64"/>
      <c r="Z22" s="64"/>
      <c r="AA22" s="61">
        <f t="shared" si="24"/>
        <v>13</v>
      </c>
      <c r="AB22" s="64"/>
      <c r="AC22" s="64"/>
      <c r="AD22" s="64"/>
      <c r="AE22" s="61">
        <f t="shared" si="25"/>
        <v>13</v>
      </c>
      <c r="AF22" s="64"/>
      <c r="AG22" s="64"/>
      <c r="AH22" s="64"/>
      <c r="AI22" s="61">
        <f t="shared" si="26"/>
        <v>13</v>
      </c>
      <c r="AJ22" s="64"/>
      <c r="AK22" s="64"/>
      <c r="AL22" s="64"/>
      <c r="AM22" s="61">
        <f t="shared" si="27"/>
        <v>13</v>
      </c>
      <c r="AN22" s="64"/>
      <c r="AO22" s="64"/>
      <c r="AP22" s="64"/>
      <c r="AQ22" s="61">
        <f t="shared" si="28"/>
        <v>13</v>
      </c>
      <c r="AR22" s="64"/>
      <c r="AS22" s="64"/>
      <c r="AT22" s="64"/>
      <c r="AU22" s="61">
        <f t="shared" si="29"/>
        <v>13</v>
      </c>
      <c r="AV22" s="64"/>
      <c r="AW22" s="64"/>
      <c r="AX22" s="64"/>
      <c r="AY22" s="61">
        <f t="shared" si="30"/>
        <v>13</v>
      </c>
      <c r="AZ22" s="64"/>
      <c r="BA22" s="64"/>
      <c r="BB22" s="64"/>
      <c r="BC22" s="61">
        <f t="shared" si="31"/>
        <v>13</v>
      </c>
      <c r="BD22" s="64"/>
      <c r="BE22" s="64"/>
      <c r="BF22" s="64"/>
      <c r="BG22" s="61">
        <f t="shared" si="32"/>
        <v>13</v>
      </c>
    </row>
    <row r="23" spans="1:59" x14ac:dyDescent="0.25">
      <c r="A23" s="1" t="s">
        <v>360</v>
      </c>
      <c r="B23" s="1" t="s">
        <v>143</v>
      </c>
      <c r="C23" s="12">
        <v>17</v>
      </c>
      <c r="D23" s="176">
        <v>25</v>
      </c>
      <c r="E23" s="1">
        <f t="shared" si="33"/>
        <v>26</v>
      </c>
      <c r="F23" s="62">
        <f t="shared" si="19"/>
        <v>0.38461538461538464</v>
      </c>
      <c r="G23" s="49">
        <v>10</v>
      </c>
      <c r="H23" s="49">
        <f t="shared" si="20"/>
        <v>10</v>
      </c>
      <c r="I23" s="58"/>
      <c r="J23" s="21" t="s">
        <v>384</v>
      </c>
      <c r="K23" s="21">
        <v>2026</v>
      </c>
      <c r="L23" s="9"/>
      <c r="M23" s="9"/>
      <c r="N23" s="9"/>
      <c r="O23" s="49">
        <f t="shared" si="21"/>
        <v>10</v>
      </c>
      <c r="P23" s="9"/>
      <c r="Q23" s="9"/>
      <c r="R23" s="9"/>
      <c r="S23" s="1">
        <f t="shared" si="22"/>
        <v>10</v>
      </c>
      <c r="T23" s="9"/>
      <c r="U23" s="9"/>
      <c r="V23" s="9"/>
      <c r="W23" s="1">
        <f t="shared" si="23"/>
        <v>10</v>
      </c>
      <c r="X23" s="9"/>
      <c r="Y23" s="9"/>
      <c r="Z23" s="9"/>
      <c r="AA23" s="1">
        <f t="shared" si="24"/>
        <v>10</v>
      </c>
      <c r="AB23" s="9"/>
      <c r="AC23" s="9"/>
      <c r="AD23" s="9"/>
      <c r="AE23" s="1">
        <f t="shared" si="25"/>
        <v>10</v>
      </c>
      <c r="AF23" s="9"/>
      <c r="AG23" s="9"/>
      <c r="AH23" s="9"/>
      <c r="AI23" s="1">
        <f t="shared" si="26"/>
        <v>10</v>
      </c>
      <c r="AJ23" s="9"/>
      <c r="AK23" s="9"/>
      <c r="AL23" s="9"/>
      <c r="AM23" s="1">
        <f t="shared" si="27"/>
        <v>10</v>
      </c>
      <c r="AN23" s="9"/>
      <c r="AO23" s="9"/>
      <c r="AP23" s="9"/>
      <c r="AQ23" s="1">
        <f t="shared" si="28"/>
        <v>10</v>
      </c>
      <c r="AR23" s="9"/>
      <c r="AS23" s="9"/>
      <c r="AT23" s="9"/>
      <c r="AU23" s="1">
        <f t="shared" si="29"/>
        <v>10</v>
      </c>
      <c r="AV23" s="9"/>
      <c r="AW23" s="9"/>
      <c r="AX23" s="9"/>
      <c r="AY23" s="1">
        <f t="shared" si="30"/>
        <v>10</v>
      </c>
      <c r="AZ23" s="9"/>
      <c r="BA23" s="9"/>
      <c r="BB23" s="9"/>
      <c r="BC23" s="1">
        <f t="shared" si="31"/>
        <v>10</v>
      </c>
      <c r="BD23" s="9"/>
      <c r="BE23" s="9"/>
      <c r="BF23" s="9"/>
      <c r="BG23" s="1">
        <f t="shared" si="32"/>
        <v>10</v>
      </c>
    </row>
    <row r="24" spans="1:59" s="65" customFormat="1" x14ac:dyDescent="0.25">
      <c r="A24" s="1" t="s">
        <v>360</v>
      </c>
      <c r="B24" s="61" t="s">
        <v>144</v>
      </c>
      <c r="C24" s="66">
        <v>18</v>
      </c>
      <c r="D24" s="177">
        <v>19</v>
      </c>
      <c r="E24" s="1">
        <f t="shared" si="33"/>
        <v>20</v>
      </c>
      <c r="F24" s="62">
        <f t="shared" si="19"/>
        <v>0.7</v>
      </c>
      <c r="G24" s="63">
        <v>3</v>
      </c>
      <c r="H24" s="63">
        <f t="shared" si="20"/>
        <v>3</v>
      </c>
      <c r="I24" s="70"/>
      <c r="J24" s="21" t="s">
        <v>384</v>
      </c>
      <c r="K24" s="21">
        <v>2026</v>
      </c>
      <c r="L24" s="64"/>
      <c r="M24" s="64"/>
      <c r="N24" s="64"/>
      <c r="O24" s="63">
        <f t="shared" si="21"/>
        <v>3</v>
      </c>
      <c r="P24" s="64">
        <v>1</v>
      </c>
      <c r="Q24" s="64">
        <v>8</v>
      </c>
      <c r="R24" s="64">
        <v>2</v>
      </c>
      <c r="S24" s="61">
        <f t="shared" si="22"/>
        <v>14</v>
      </c>
      <c r="T24" s="64"/>
      <c r="U24" s="64"/>
      <c r="V24" s="64"/>
      <c r="W24" s="61">
        <f t="shared" si="23"/>
        <v>14</v>
      </c>
      <c r="X24" s="64"/>
      <c r="Y24" s="64"/>
      <c r="Z24" s="64"/>
      <c r="AA24" s="61">
        <f t="shared" si="24"/>
        <v>14</v>
      </c>
      <c r="AB24" s="64"/>
      <c r="AC24" s="64"/>
      <c r="AD24" s="64"/>
      <c r="AE24" s="61">
        <f t="shared" si="25"/>
        <v>14</v>
      </c>
      <c r="AF24" s="64"/>
      <c r="AG24" s="64"/>
      <c r="AH24" s="64"/>
      <c r="AI24" s="61">
        <f t="shared" si="26"/>
        <v>14</v>
      </c>
      <c r="AJ24" s="64"/>
      <c r="AK24" s="64"/>
      <c r="AL24" s="64"/>
      <c r="AM24" s="61">
        <f t="shared" si="27"/>
        <v>14</v>
      </c>
      <c r="AN24" s="64"/>
      <c r="AO24" s="64"/>
      <c r="AP24" s="64"/>
      <c r="AQ24" s="61">
        <f t="shared" si="28"/>
        <v>14</v>
      </c>
      <c r="AR24" s="64"/>
      <c r="AS24" s="64"/>
      <c r="AT24" s="64"/>
      <c r="AU24" s="61">
        <f t="shared" si="29"/>
        <v>14</v>
      </c>
      <c r="AV24" s="64"/>
      <c r="AW24" s="64"/>
      <c r="AX24" s="64"/>
      <c r="AY24" s="61">
        <f t="shared" si="30"/>
        <v>14</v>
      </c>
      <c r="AZ24" s="64"/>
      <c r="BA24" s="64"/>
      <c r="BB24" s="64"/>
      <c r="BC24" s="61">
        <f t="shared" si="31"/>
        <v>14</v>
      </c>
      <c r="BD24" s="64"/>
      <c r="BE24" s="64"/>
      <c r="BF24" s="64"/>
      <c r="BG24" s="61">
        <f t="shared" si="32"/>
        <v>14</v>
      </c>
    </row>
    <row r="25" spans="1:59" s="65" customFormat="1" x14ac:dyDescent="0.25">
      <c r="A25" s="1" t="s">
        <v>360</v>
      </c>
      <c r="B25" s="61" t="s">
        <v>145</v>
      </c>
      <c r="C25" s="66">
        <v>21</v>
      </c>
      <c r="D25" s="177">
        <v>35</v>
      </c>
      <c r="E25" s="1">
        <f t="shared" si="33"/>
        <v>36</v>
      </c>
      <c r="F25" s="62">
        <f t="shared" si="19"/>
        <v>0.27777777777777779</v>
      </c>
      <c r="G25" s="63">
        <v>10</v>
      </c>
      <c r="H25" s="63">
        <f t="shared" si="20"/>
        <v>10</v>
      </c>
      <c r="I25" s="70"/>
      <c r="J25" s="21" t="s">
        <v>384</v>
      </c>
      <c r="K25" s="21">
        <v>2026</v>
      </c>
      <c r="L25" s="64"/>
      <c r="M25" s="64"/>
      <c r="N25" s="64"/>
      <c r="O25" s="63">
        <f t="shared" si="21"/>
        <v>10</v>
      </c>
      <c r="P25" s="64"/>
      <c r="Q25" s="64"/>
      <c r="R25" s="64"/>
      <c r="S25" s="61">
        <f t="shared" si="22"/>
        <v>10</v>
      </c>
      <c r="T25" s="64"/>
      <c r="U25" s="64"/>
      <c r="V25" s="64"/>
      <c r="W25" s="61">
        <f t="shared" si="23"/>
        <v>10</v>
      </c>
      <c r="X25" s="64"/>
      <c r="Y25" s="64"/>
      <c r="Z25" s="64"/>
      <c r="AA25" s="61">
        <f t="shared" si="24"/>
        <v>10</v>
      </c>
      <c r="AB25" s="64"/>
      <c r="AC25" s="64"/>
      <c r="AD25" s="64"/>
      <c r="AE25" s="61">
        <f t="shared" si="25"/>
        <v>10</v>
      </c>
      <c r="AF25" s="64"/>
      <c r="AG25" s="64"/>
      <c r="AH25" s="64"/>
      <c r="AI25" s="61">
        <f t="shared" si="26"/>
        <v>10</v>
      </c>
      <c r="AJ25" s="64"/>
      <c r="AK25" s="64"/>
      <c r="AL25" s="64"/>
      <c r="AM25" s="61">
        <f t="shared" si="27"/>
        <v>10</v>
      </c>
      <c r="AN25" s="64"/>
      <c r="AO25" s="64"/>
      <c r="AP25" s="64"/>
      <c r="AQ25" s="61">
        <f t="shared" si="28"/>
        <v>10</v>
      </c>
      <c r="AR25" s="64"/>
      <c r="AS25" s="64"/>
      <c r="AT25" s="64"/>
      <c r="AU25" s="61">
        <f t="shared" si="29"/>
        <v>10</v>
      </c>
      <c r="AV25" s="64"/>
      <c r="AW25" s="64"/>
      <c r="AX25" s="64"/>
      <c r="AY25" s="61">
        <f t="shared" si="30"/>
        <v>10</v>
      </c>
      <c r="AZ25" s="64"/>
      <c r="BA25" s="64"/>
      <c r="BB25" s="64"/>
      <c r="BC25" s="61">
        <f t="shared" si="31"/>
        <v>10</v>
      </c>
      <c r="BD25" s="64"/>
      <c r="BE25" s="64"/>
      <c r="BF25" s="64"/>
      <c r="BG25" s="61">
        <f t="shared" si="32"/>
        <v>10</v>
      </c>
    </row>
    <row r="26" spans="1:59" s="65" customFormat="1" x14ac:dyDescent="0.25">
      <c r="A26" s="1" t="s">
        <v>360</v>
      </c>
      <c r="B26" s="61" t="s">
        <v>146</v>
      </c>
      <c r="C26" s="66">
        <v>24</v>
      </c>
      <c r="D26" s="177">
        <v>22</v>
      </c>
      <c r="E26" s="1">
        <f t="shared" si="33"/>
        <v>23</v>
      </c>
      <c r="F26" s="62">
        <f t="shared" si="19"/>
        <v>0.73913043478260865</v>
      </c>
      <c r="G26" s="63">
        <v>15</v>
      </c>
      <c r="H26" s="63">
        <f t="shared" si="20"/>
        <v>15</v>
      </c>
      <c r="I26" s="70"/>
      <c r="J26" s="21" t="s">
        <v>384</v>
      </c>
      <c r="K26" s="21">
        <v>2026</v>
      </c>
      <c r="L26" s="64"/>
      <c r="M26" s="64"/>
      <c r="N26" s="64"/>
      <c r="O26" s="63">
        <f t="shared" si="21"/>
        <v>15</v>
      </c>
      <c r="P26" s="64"/>
      <c r="Q26" s="64"/>
      <c r="R26" s="64">
        <v>1</v>
      </c>
      <c r="S26" s="61">
        <f t="shared" si="22"/>
        <v>16</v>
      </c>
      <c r="T26" s="64"/>
      <c r="U26" s="64"/>
      <c r="V26" s="64"/>
      <c r="W26" s="61">
        <f t="shared" si="23"/>
        <v>16</v>
      </c>
      <c r="X26" s="64"/>
      <c r="Y26" s="64"/>
      <c r="Z26" s="64"/>
      <c r="AA26" s="61">
        <f t="shared" si="24"/>
        <v>16</v>
      </c>
      <c r="AB26" s="64">
        <v>1</v>
      </c>
      <c r="AC26" s="64"/>
      <c r="AD26" s="64"/>
      <c r="AE26" s="61">
        <f t="shared" si="25"/>
        <v>17</v>
      </c>
      <c r="AF26" s="64"/>
      <c r="AG26" s="64"/>
      <c r="AH26" s="64"/>
      <c r="AI26" s="61">
        <f t="shared" si="26"/>
        <v>17</v>
      </c>
      <c r="AJ26" s="64"/>
      <c r="AK26" s="64"/>
      <c r="AL26" s="64"/>
      <c r="AM26" s="61">
        <f t="shared" si="27"/>
        <v>17</v>
      </c>
      <c r="AN26" s="64"/>
      <c r="AO26" s="64"/>
      <c r="AP26" s="64"/>
      <c r="AQ26" s="61">
        <f t="shared" si="28"/>
        <v>17</v>
      </c>
      <c r="AR26" s="64"/>
      <c r="AS26" s="64"/>
      <c r="AT26" s="64"/>
      <c r="AU26" s="61">
        <f t="shared" si="29"/>
        <v>17</v>
      </c>
      <c r="AV26" s="64"/>
      <c r="AW26" s="64"/>
      <c r="AX26" s="64"/>
      <c r="AY26" s="61">
        <f t="shared" si="30"/>
        <v>17</v>
      </c>
      <c r="AZ26" s="64"/>
      <c r="BA26" s="64"/>
      <c r="BB26" s="64"/>
      <c r="BC26" s="61">
        <f t="shared" si="31"/>
        <v>17</v>
      </c>
      <c r="BD26" s="64"/>
      <c r="BE26" s="64"/>
      <c r="BF26" s="64"/>
      <c r="BG26" s="61">
        <f t="shared" si="32"/>
        <v>17</v>
      </c>
    </row>
    <row r="27" spans="1:59" s="65" customFormat="1" x14ac:dyDescent="0.25">
      <c r="A27" s="1" t="s">
        <v>360</v>
      </c>
      <c r="B27" s="61" t="s">
        <v>147</v>
      </c>
      <c r="C27" s="66">
        <v>32</v>
      </c>
      <c r="D27" s="177">
        <v>38</v>
      </c>
      <c r="E27" s="1">
        <f t="shared" si="33"/>
        <v>39</v>
      </c>
      <c r="F27" s="62">
        <f t="shared" si="19"/>
        <v>0.82051282051282048</v>
      </c>
      <c r="G27" s="63">
        <v>26</v>
      </c>
      <c r="H27" s="63">
        <f t="shared" si="20"/>
        <v>26</v>
      </c>
      <c r="I27" s="70"/>
      <c r="J27" s="74">
        <v>2027</v>
      </c>
      <c r="K27" s="21">
        <v>2026</v>
      </c>
      <c r="L27" s="64"/>
      <c r="M27" s="64">
        <v>5</v>
      </c>
      <c r="N27" s="64"/>
      <c r="O27" s="63">
        <f t="shared" si="21"/>
        <v>31</v>
      </c>
      <c r="P27" s="64"/>
      <c r="Q27" s="64"/>
      <c r="R27" s="64"/>
      <c r="S27" s="61">
        <f t="shared" si="22"/>
        <v>31</v>
      </c>
      <c r="T27" s="64"/>
      <c r="U27" s="64"/>
      <c r="V27" s="64"/>
      <c r="W27" s="61">
        <f t="shared" si="23"/>
        <v>31</v>
      </c>
      <c r="X27" s="64">
        <v>1</v>
      </c>
      <c r="Y27" s="64"/>
      <c r="Z27" s="64"/>
      <c r="AA27" s="61">
        <f t="shared" si="24"/>
        <v>32</v>
      </c>
      <c r="AB27" s="64"/>
      <c r="AC27" s="64"/>
      <c r="AD27" s="64"/>
      <c r="AE27" s="61">
        <f t="shared" si="25"/>
        <v>32</v>
      </c>
      <c r="AF27" s="64"/>
      <c r="AG27" s="64"/>
      <c r="AH27" s="64"/>
      <c r="AI27" s="61">
        <f t="shared" si="26"/>
        <v>32</v>
      </c>
      <c r="AJ27" s="64"/>
      <c r="AK27" s="64"/>
      <c r="AL27" s="64"/>
      <c r="AM27" s="61">
        <f t="shared" si="27"/>
        <v>32</v>
      </c>
      <c r="AN27" s="64"/>
      <c r="AO27" s="64"/>
      <c r="AP27" s="64"/>
      <c r="AQ27" s="61">
        <f t="shared" si="28"/>
        <v>32</v>
      </c>
      <c r="AR27" s="64"/>
      <c r="AS27" s="64"/>
      <c r="AT27" s="64"/>
      <c r="AU27" s="61">
        <f t="shared" si="29"/>
        <v>32</v>
      </c>
      <c r="AV27" s="64"/>
      <c r="AW27" s="64"/>
      <c r="AX27" s="64"/>
      <c r="AY27" s="61">
        <f t="shared" si="30"/>
        <v>32</v>
      </c>
      <c r="AZ27" s="64"/>
      <c r="BA27" s="64"/>
      <c r="BB27" s="64"/>
      <c r="BC27" s="61">
        <f t="shared" si="31"/>
        <v>32</v>
      </c>
      <c r="BD27" s="64"/>
      <c r="BE27" s="64"/>
      <c r="BF27" s="64"/>
      <c r="BG27" s="61">
        <f t="shared" si="32"/>
        <v>32</v>
      </c>
    </row>
    <row r="28" spans="1:59" s="65" customFormat="1" x14ac:dyDescent="0.25">
      <c r="A28" s="1" t="s">
        <v>360</v>
      </c>
      <c r="B28" s="61" t="s">
        <v>148</v>
      </c>
      <c r="C28" s="66">
        <v>42</v>
      </c>
      <c r="D28" s="177">
        <v>21</v>
      </c>
      <c r="E28" s="1">
        <f t="shared" si="33"/>
        <v>22</v>
      </c>
      <c r="F28" s="62">
        <f t="shared" si="19"/>
        <v>0.63636363636363635</v>
      </c>
      <c r="G28" s="63">
        <v>2</v>
      </c>
      <c r="H28" s="63">
        <f t="shared" si="20"/>
        <v>3</v>
      </c>
      <c r="I28" s="70">
        <v>1</v>
      </c>
      <c r="J28" s="74" t="s">
        <v>384</v>
      </c>
      <c r="K28" s="21">
        <v>2026</v>
      </c>
      <c r="L28" s="64"/>
      <c r="M28" s="64"/>
      <c r="N28" s="64"/>
      <c r="O28" s="63">
        <f t="shared" si="21"/>
        <v>2</v>
      </c>
      <c r="P28" s="64">
        <v>2</v>
      </c>
      <c r="Q28" s="64">
        <v>10</v>
      </c>
      <c r="R28" s="64"/>
      <c r="S28" s="61">
        <f t="shared" si="22"/>
        <v>14</v>
      </c>
      <c r="T28" s="64"/>
      <c r="U28" s="64"/>
      <c r="V28" s="64"/>
      <c r="W28" s="61">
        <f t="shared" si="23"/>
        <v>14</v>
      </c>
      <c r="X28" s="64"/>
      <c r="Y28" s="64"/>
      <c r="Z28" s="64"/>
      <c r="AA28" s="61">
        <f t="shared" si="24"/>
        <v>14</v>
      </c>
      <c r="AB28" s="64"/>
      <c r="AC28" s="64"/>
      <c r="AD28" s="64"/>
      <c r="AE28" s="61">
        <f t="shared" si="25"/>
        <v>14</v>
      </c>
      <c r="AF28" s="64"/>
      <c r="AG28" s="64"/>
      <c r="AH28" s="64"/>
      <c r="AI28" s="61">
        <f t="shared" si="26"/>
        <v>14</v>
      </c>
      <c r="AJ28" s="64"/>
      <c r="AK28" s="64"/>
      <c r="AL28" s="64"/>
      <c r="AM28" s="61">
        <f t="shared" si="27"/>
        <v>14</v>
      </c>
      <c r="AN28" s="64"/>
      <c r="AO28" s="64"/>
      <c r="AP28" s="64"/>
      <c r="AQ28" s="61">
        <f t="shared" si="28"/>
        <v>14</v>
      </c>
      <c r="AR28" s="64"/>
      <c r="AS28" s="64"/>
      <c r="AT28" s="64"/>
      <c r="AU28" s="61">
        <f t="shared" si="29"/>
        <v>14</v>
      </c>
      <c r="AV28" s="64"/>
      <c r="AW28" s="64"/>
      <c r="AX28" s="64"/>
      <c r="AY28" s="61">
        <f t="shared" si="30"/>
        <v>14</v>
      </c>
      <c r="AZ28" s="64"/>
      <c r="BA28" s="64"/>
      <c r="BB28" s="64"/>
      <c r="BC28" s="61">
        <f t="shared" si="31"/>
        <v>14</v>
      </c>
      <c r="BD28" s="64"/>
      <c r="BE28" s="64"/>
      <c r="BF28" s="64"/>
      <c r="BG28" s="61">
        <f t="shared" si="32"/>
        <v>14</v>
      </c>
    </row>
    <row r="29" spans="1:59" x14ac:dyDescent="0.25">
      <c r="A29" s="1" t="s">
        <v>360</v>
      </c>
      <c r="B29" s="1" t="s">
        <v>149</v>
      </c>
      <c r="C29" s="12">
        <v>96</v>
      </c>
      <c r="D29" s="176">
        <v>35</v>
      </c>
      <c r="E29" s="1">
        <f t="shared" si="33"/>
        <v>36</v>
      </c>
      <c r="F29" s="62">
        <f t="shared" si="19"/>
        <v>0.88888888888888884</v>
      </c>
      <c r="G29" s="49">
        <v>5</v>
      </c>
      <c r="H29" s="49">
        <f t="shared" si="20"/>
        <v>5</v>
      </c>
      <c r="I29" s="58"/>
      <c r="J29" s="210" t="s">
        <v>384</v>
      </c>
      <c r="K29" s="21">
        <v>2026</v>
      </c>
      <c r="L29" s="9"/>
      <c r="M29" s="9"/>
      <c r="N29" s="9"/>
      <c r="O29" s="49">
        <f t="shared" si="21"/>
        <v>5</v>
      </c>
      <c r="P29" s="9"/>
      <c r="Q29" s="9">
        <v>27</v>
      </c>
      <c r="R29" s="9"/>
      <c r="S29" s="1">
        <f t="shared" si="22"/>
        <v>32</v>
      </c>
      <c r="T29" s="9"/>
      <c r="U29" s="9"/>
      <c r="V29" s="9"/>
      <c r="W29" s="1">
        <f t="shared" si="23"/>
        <v>32</v>
      </c>
      <c r="X29" s="9"/>
      <c r="Y29" s="9"/>
      <c r="Z29" s="9"/>
      <c r="AA29" s="1">
        <f t="shared" si="24"/>
        <v>32</v>
      </c>
      <c r="AB29" s="9"/>
      <c r="AC29" s="9"/>
      <c r="AD29" s="9"/>
      <c r="AE29" s="1">
        <f t="shared" si="25"/>
        <v>32</v>
      </c>
      <c r="AF29" s="9"/>
      <c r="AG29" s="9"/>
      <c r="AH29" s="9"/>
      <c r="AI29" s="1">
        <f t="shared" si="26"/>
        <v>32</v>
      </c>
      <c r="AJ29" s="9"/>
      <c r="AK29" s="9"/>
      <c r="AL29" s="9"/>
      <c r="AM29" s="1">
        <f t="shared" si="27"/>
        <v>32</v>
      </c>
      <c r="AN29" s="9"/>
      <c r="AO29" s="9"/>
      <c r="AP29" s="9"/>
      <c r="AQ29" s="1">
        <f t="shared" si="28"/>
        <v>32</v>
      </c>
      <c r="AR29" s="9"/>
      <c r="AS29" s="9"/>
      <c r="AT29" s="9"/>
      <c r="AU29" s="1">
        <f t="shared" si="29"/>
        <v>32</v>
      </c>
      <c r="AV29" s="9"/>
      <c r="AW29" s="9"/>
      <c r="AX29" s="9"/>
      <c r="AY29" s="1">
        <f t="shared" si="30"/>
        <v>32</v>
      </c>
      <c r="AZ29" s="9"/>
      <c r="BA29" s="9"/>
      <c r="BB29" s="9"/>
      <c r="BC29" s="1">
        <f t="shared" si="31"/>
        <v>32</v>
      </c>
      <c r="BD29" s="9"/>
      <c r="BE29" s="9"/>
      <c r="BF29" s="9"/>
      <c r="BG29" s="1">
        <f t="shared" si="32"/>
        <v>32</v>
      </c>
    </row>
    <row r="30" spans="1:59" x14ac:dyDescent="0.25">
      <c r="A30" s="1"/>
      <c r="B30" s="1"/>
      <c r="C30" s="1"/>
      <c r="D30" s="12"/>
      <c r="E30" s="1"/>
      <c r="F30" s="1"/>
      <c r="G30" s="49"/>
      <c r="H30" s="49"/>
      <c r="I30" s="49"/>
      <c r="J30" s="12"/>
      <c r="K30" s="12"/>
      <c r="L30" s="1">
        <f>SUM(L21:L29)</f>
        <v>0</v>
      </c>
      <c r="M30" s="1">
        <f>SUM(M21:M29)</f>
        <v>5</v>
      </c>
      <c r="N30" s="1">
        <f>SUM(N21:N29)</f>
        <v>0</v>
      </c>
      <c r="O30" s="49">
        <f t="shared" ref="O30:AM30" si="34">SUM(O20:O29)</f>
        <v>99</v>
      </c>
      <c r="P30" s="49">
        <f t="shared" si="34"/>
        <v>3</v>
      </c>
      <c r="Q30" s="49">
        <f t="shared" si="34"/>
        <v>60</v>
      </c>
      <c r="R30" s="49">
        <f t="shared" si="34"/>
        <v>3</v>
      </c>
      <c r="S30" s="49">
        <f t="shared" si="34"/>
        <v>165</v>
      </c>
      <c r="T30" s="49">
        <f t="shared" si="34"/>
        <v>0</v>
      </c>
      <c r="U30" s="49">
        <f t="shared" si="34"/>
        <v>0</v>
      </c>
      <c r="V30" s="49">
        <f t="shared" si="34"/>
        <v>0</v>
      </c>
      <c r="W30" s="49">
        <f t="shared" si="34"/>
        <v>165</v>
      </c>
      <c r="X30" s="49">
        <f t="shared" si="34"/>
        <v>1</v>
      </c>
      <c r="Y30" s="49">
        <f t="shared" si="34"/>
        <v>0</v>
      </c>
      <c r="Z30" s="49">
        <f t="shared" si="34"/>
        <v>0</v>
      </c>
      <c r="AA30" s="49">
        <f t="shared" si="34"/>
        <v>166</v>
      </c>
      <c r="AB30" s="49">
        <f t="shared" si="34"/>
        <v>1</v>
      </c>
      <c r="AC30" s="49">
        <f t="shared" si="34"/>
        <v>0</v>
      </c>
      <c r="AD30" s="49">
        <f t="shared" si="34"/>
        <v>0</v>
      </c>
      <c r="AE30" s="49">
        <f t="shared" si="34"/>
        <v>167</v>
      </c>
      <c r="AF30" s="49">
        <f t="shared" si="34"/>
        <v>0</v>
      </c>
      <c r="AG30" s="49">
        <f t="shared" si="34"/>
        <v>0</v>
      </c>
      <c r="AH30" s="49">
        <f t="shared" si="34"/>
        <v>0</v>
      </c>
      <c r="AI30" s="49">
        <f t="shared" si="34"/>
        <v>167</v>
      </c>
      <c r="AJ30" s="49">
        <f t="shared" si="34"/>
        <v>0</v>
      </c>
      <c r="AK30" s="49">
        <f t="shared" si="34"/>
        <v>0</v>
      </c>
      <c r="AL30" s="49">
        <f t="shared" si="34"/>
        <v>0</v>
      </c>
      <c r="AM30" s="49">
        <f t="shared" si="34"/>
        <v>167</v>
      </c>
      <c r="AN30" s="49">
        <f t="shared" ref="AN30:BG30" si="35">SUM(AN20:AN29)</f>
        <v>0</v>
      </c>
      <c r="AO30" s="49">
        <f t="shared" si="35"/>
        <v>0</v>
      </c>
      <c r="AP30" s="49">
        <f t="shared" si="35"/>
        <v>0</v>
      </c>
      <c r="AQ30" s="49">
        <f t="shared" si="35"/>
        <v>167</v>
      </c>
      <c r="AR30" s="49">
        <f t="shared" si="35"/>
        <v>0</v>
      </c>
      <c r="AS30" s="49">
        <f t="shared" si="35"/>
        <v>0</v>
      </c>
      <c r="AT30" s="49">
        <f t="shared" si="35"/>
        <v>0</v>
      </c>
      <c r="AU30" s="49">
        <f t="shared" si="35"/>
        <v>167</v>
      </c>
      <c r="AV30" s="49">
        <f t="shared" si="35"/>
        <v>0</v>
      </c>
      <c r="AW30" s="49">
        <f t="shared" si="35"/>
        <v>0</v>
      </c>
      <c r="AX30" s="49">
        <f t="shared" si="35"/>
        <v>0</v>
      </c>
      <c r="AY30" s="49">
        <f t="shared" si="35"/>
        <v>167</v>
      </c>
      <c r="AZ30" s="49">
        <f t="shared" si="35"/>
        <v>0</v>
      </c>
      <c r="BA30" s="49">
        <f t="shared" si="35"/>
        <v>0</v>
      </c>
      <c r="BB30" s="49">
        <f t="shared" si="35"/>
        <v>0</v>
      </c>
      <c r="BC30" s="49">
        <f t="shared" si="35"/>
        <v>167</v>
      </c>
      <c r="BD30" s="49">
        <f t="shared" si="35"/>
        <v>0</v>
      </c>
      <c r="BE30" s="49">
        <f t="shared" si="35"/>
        <v>0</v>
      </c>
      <c r="BF30" s="49">
        <f t="shared" si="35"/>
        <v>0</v>
      </c>
      <c r="BG30" s="49">
        <f t="shared" si="35"/>
        <v>167</v>
      </c>
    </row>
    <row r="31" spans="1:59" x14ac:dyDescent="0.25">
      <c r="A31" s="1"/>
      <c r="B31" s="1" t="s">
        <v>31</v>
      </c>
      <c r="C31" s="1">
        <f>COUNT(C21:C29)</f>
        <v>9</v>
      </c>
      <c r="D31" s="12">
        <f>SUM(D20:D29)</f>
        <v>246</v>
      </c>
      <c r="E31" s="1">
        <f>SUM(D20:D29)+1</f>
        <v>247</v>
      </c>
      <c r="F31" s="2">
        <f>$BG30/E31</f>
        <v>0.67611336032388669</v>
      </c>
      <c r="G31" s="49">
        <f>SUM(G20:G29)</f>
        <v>94</v>
      </c>
      <c r="H31" s="49">
        <f>SUM(H20:H29)</f>
        <v>95</v>
      </c>
      <c r="I31" s="49">
        <f>SUM(I20:I29)</f>
        <v>1</v>
      </c>
      <c r="J31" s="12"/>
      <c r="K31" s="12"/>
      <c r="L31" s="1"/>
      <c r="M31" s="1"/>
      <c r="N31" s="1"/>
      <c r="O31" s="2">
        <f>O30/E31</f>
        <v>0.40080971659919029</v>
      </c>
      <c r="P31" s="1">
        <f>L30+P30</f>
        <v>3</v>
      </c>
      <c r="Q31" s="1">
        <f>M30+Q30</f>
        <v>65</v>
      </c>
      <c r="R31" s="1">
        <f>N30+R30</f>
        <v>3</v>
      </c>
      <c r="S31" s="2">
        <f>S30/E31</f>
        <v>0.66801619433198378</v>
      </c>
      <c r="T31" s="1">
        <f>P31+T30</f>
        <v>3</v>
      </c>
      <c r="U31" s="1">
        <f>Q31+U30</f>
        <v>65</v>
      </c>
      <c r="V31" s="1">
        <f>R31+V30</f>
        <v>3</v>
      </c>
      <c r="W31" s="2">
        <f>W30/E31</f>
        <v>0.66801619433198378</v>
      </c>
      <c r="X31" s="1">
        <f>T31+X30</f>
        <v>4</v>
      </c>
      <c r="Y31" s="1">
        <f>U31+Y30</f>
        <v>65</v>
      </c>
      <c r="Z31" s="1">
        <f>V31+Z30</f>
        <v>3</v>
      </c>
      <c r="AA31" s="2">
        <f>AA30/E31</f>
        <v>0.67206477732793524</v>
      </c>
      <c r="AB31" s="1">
        <f>X31+AB30</f>
        <v>5</v>
      </c>
      <c r="AC31" s="1">
        <f>Y31+AC30</f>
        <v>65</v>
      </c>
      <c r="AD31" s="1">
        <f>Z31+AD30</f>
        <v>3</v>
      </c>
      <c r="AE31" s="2">
        <f>AE30/E31</f>
        <v>0.67611336032388669</v>
      </c>
      <c r="AF31" s="1">
        <f>AB31+AF30</f>
        <v>5</v>
      </c>
      <c r="AG31" s="1">
        <f>AC31+AG30</f>
        <v>65</v>
      </c>
      <c r="AH31" s="1">
        <f>AD31+AH30</f>
        <v>3</v>
      </c>
      <c r="AI31" s="2">
        <f>AI30/E31</f>
        <v>0.67611336032388669</v>
      </c>
      <c r="AJ31" s="1">
        <f>AF31+AJ30</f>
        <v>5</v>
      </c>
      <c r="AK31" s="1">
        <f>AG31+AK30</f>
        <v>65</v>
      </c>
      <c r="AL31" s="1">
        <f>AH31+AL30</f>
        <v>3</v>
      </c>
      <c r="AM31" s="2">
        <f>AM30/E31</f>
        <v>0.67611336032388669</v>
      </c>
      <c r="AN31" s="1">
        <f>AJ31+AN30</f>
        <v>5</v>
      </c>
      <c r="AO31" s="1">
        <f>AK31+AO30</f>
        <v>65</v>
      </c>
      <c r="AP31" s="1">
        <f>AL31+AP30</f>
        <v>3</v>
      </c>
      <c r="AQ31" s="2">
        <f>AQ30/E31</f>
        <v>0.67611336032388669</v>
      </c>
      <c r="AR31" s="1">
        <f>AN31+AR30</f>
        <v>5</v>
      </c>
      <c r="AS31" s="1">
        <f>AO31+AS30</f>
        <v>65</v>
      </c>
      <c r="AT31" s="1">
        <f>AP31+AT30</f>
        <v>3</v>
      </c>
      <c r="AU31" s="2">
        <f>AU30/E31</f>
        <v>0.67611336032388669</v>
      </c>
      <c r="AV31" s="1">
        <f>AR31+AV30</f>
        <v>5</v>
      </c>
      <c r="AW31" s="1">
        <f>AS31+AW30</f>
        <v>65</v>
      </c>
      <c r="AX31" s="1">
        <f>AT31+AX30</f>
        <v>3</v>
      </c>
      <c r="AY31" s="2">
        <f>AY30/E31</f>
        <v>0.67611336032388669</v>
      </c>
      <c r="AZ31" s="1">
        <f>AV31+AZ30</f>
        <v>5</v>
      </c>
      <c r="BA31" s="1">
        <f>AW31+BA30</f>
        <v>65</v>
      </c>
      <c r="BB31" s="1">
        <f>AX31+BB30</f>
        <v>3</v>
      </c>
      <c r="BC31" s="2">
        <f>BC30/E31</f>
        <v>0.67611336032388669</v>
      </c>
      <c r="BD31" s="1">
        <f>AZ31+BD30</f>
        <v>5</v>
      </c>
      <c r="BE31" s="1">
        <f>BA31+BE30</f>
        <v>65</v>
      </c>
      <c r="BF31" s="1">
        <f>BB31+BF30</f>
        <v>3</v>
      </c>
      <c r="BG31" s="2">
        <f>BG30/E31</f>
        <v>0.67611336032388669</v>
      </c>
    </row>
    <row r="33" spans="1:59" x14ac:dyDescent="0.25">
      <c r="A33" s="18" t="s">
        <v>150</v>
      </c>
      <c r="B33" s="1"/>
      <c r="C33" s="1"/>
      <c r="D33" s="180"/>
      <c r="E33" s="1"/>
      <c r="F33" s="2"/>
      <c r="G33" s="49"/>
      <c r="H33" s="49"/>
      <c r="I33" s="58"/>
      <c r="J33" s="21" t="s">
        <v>384</v>
      </c>
      <c r="K33" s="21">
        <v>2026</v>
      </c>
      <c r="L33" s="9"/>
      <c r="M33" s="9"/>
      <c r="N33" s="9"/>
      <c r="O33" s="49"/>
      <c r="P33" s="9"/>
      <c r="Q33" s="9"/>
      <c r="R33" s="9"/>
      <c r="S33" s="1"/>
      <c r="T33" s="9"/>
      <c r="U33" s="9"/>
      <c r="V33" s="9"/>
      <c r="W33" s="1"/>
      <c r="X33" s="9"/>
      <c r="Y33" s="9"/>
      <c r="Z33" s="9"/>
      <c r="AA33" s="1"/>
      <c r="AB33" s="9"/>
      <c r="AC33" s="9"/>
      <c r="AD33" s="9"/>
      <c r="AE33" s="1"/>
      <c r="AF33" s="9"/>
      <c r="AG33" s="9"/>
      <c r="AH33" s="9"/>
      <c r="AI33" s="1"/>
      <c r="AJ33" s="9"/>
      <c r="AK33" s="9"/>
      <c r="AL33" s="9"/>
      <c r="AM33" s="1"/>
      <c r="AN33" s="9"/>
      <c r="AO33" s="9"/>
      <c r="AP33" s="9"/>
      <c r="AQ33" s="1"/>
      <c r="AR33" s="9"/>
      <c r="AS33" s="9"/>
      <c r="AT33" s="9"/>
      <c r="AU33" s="1"/>
      <c r="AV33" s="9"/>
      <c r="AW33" s="9"/>
      <c r="AX33" s="9"/>
      <c r="AY33" s="1"/>
      <c r="AZ33" s="9"/>
      <c r="BA33" s="9"/>
      <c r="BB33" s="9"/>
      <c r="BC33" s="1"/>
      <c r="BD33" s="9"/>
      <c r="BE33" s="9"/>
      <c r="BF33" s="9"/>
      <c r="BG33" s="1"/>
    </row>
    <row r="34" spans="1:59" s="65" customFormat="1" x14ac:dyDescent="0.25">
      <c r="A34" s="61" t="s">
        <v>360</v>
      </c>
      <c r="B34" s="61" t="s">
        <v>151</v>
      </c>
      <c r="C34" s="66">
        <v>2</v>
      </c>
      <c r="D34" s="66">
        <v>22</v>
      </c>
      <c r="E34" s="1">
        <f t="shared" ref="E34:E46" si="36">D34+1</f>
        <v>23</v>
      </c>
      <c r="F34" s="62">
        <f t="shared" ref="F34:F42" si="37">$BG34/E34</f>
        <v>1.0434782608695652</v>
      </c>
      <c r="G34" s="63">
        <v>10</v>
      </c>
      <c r="H34" s="63">
        <f t="shared" ref="H34:H46" si="38">+G34+I34</f>
        <v>10</v>
      </c>
      <c r="I34" s="70"/>
      <c r="J34" s="74">
        <v>2027</v>
      </c>
      <c r="K34" s="21">
        <v>2026</v>
      </c>
      <c r="L34" s="64"/>
      <c r="M34" s="64"/>
      <c r="N34" s="64"/>
      <c r="O34" s="63">
        <f>SUM(L34:N34)+G34</f>
        <v>10</v>
      </c>
      <c r="P34" s="64"/>
      <c r="Q34" s="64"/>
      <c r="R34" s="64"/>
      <c r="S34" s="61">
        <f t="shared" ref="S34:S46" si="39">SUM(O34:R34)</f>
        <v>10</v>
      </c>
      <c r="T34" s="64"/>
      <c r="U34" s="64"/>
      <c r="V34" s="64"/>
      <c r="W34" s="61">
        <f t="shared" ref="W34:W46" si="40">SUM(S34:V34)</f>
        <v>10</v>
      </c>
      <c r="X34" s="64">
        <v>1</v>
      </c>
      <c r="Y34" s="64">
        <v>13</v>
      </c>
      <c r="Z34" s="64"/>
      <c r="AA34" s="61">
        <f t="shared" ref="AA34:AA46" si="41">SUM(W34:Z34)</f>
        <v>24</v>
      </c>
      <c r="AB34" s="64"/>
      <c r="AC34" s="64"/>
      <c r="AD34" s="64"/>
      <c r="AE34" s="61">
        <f t="shared" ref="AE34:AE46" si="42">SUM(AA34:AD34)</f>
        <v>24</v>
      </c>
      <c r="AF34" s="64"/>
      <c r="AG34" s="64"/>
      <c r="AH34" s="64"/>
      <c r="AI34" s="61">
        <f t="shared" ref="AI34:AI46" si="43">SUM(AE34:AH34)</f>
        <v>24</v>
      </c>
      <c r="AJ34" s="64"/>
      <c r="AK34" s="64"/>
      <c r="AL34" s="64"/>
      <c r="AM34" s="61">
        <f t="shared" ref="AM34:AM46" si="44">SUM(AI34:AL34)</f>
        <v>24</v>
      </c>
      <c r="AN34" s="64"/>
      <c r="AO34" s="64"/>
      <c r="AP34" s="64"/>
      <c r="AQ34" s="61">
        <f t="shared" ref="AQ34:AQ46" si="45">SUM(AM34:AP34)</f>
        <v>24</v>
      </c>
      <c r="AR34" s="64"/>
      <c r="AS34" s="64"/>
      <c r="AT34" s="64"/>
      <c r="AU34" s="61">
        <f t="shared" ref="AU34:AU46" si="46">SUM(AQ34:AT34)</f>
        <v>24</v>
      </c>
      <c r="AV34" s="64"/>
      <c r="AW34" s="64"/>
      <c r="AX34" s="64"/>
      <c r="AY34" s="61">
        <f t="shared" ref="AY34:AY46" si="47">SUM(AU34:AX34)</f>
        <v>24</v>
      </c>
      <c r="AZ34" s="64"/>
      <c r="BA34" s="64"/>
      <c r="BB34" s="64"/>
      <c r="BC34" s="61">
        <f t="shared" ref="BC34:BC46" si="48">SUM(AY34:BB34)</f>
        <v>24</v>
      </c>
      <c r="BD34" s="64"/>
      <c r="BE34" s="64"/>
      <c r="BF34" s="64"/>
      <c r="BG34" s="61">
        <f t="shared" ref="BG34:BG46" si="49">SUM(BC34:BF34)</f>
        <v>24</v>
      </c>
    </row>
    <row r="35" spans="1:59" s="65" customFormat="1" x14ac:dyDescent="0.25">
      <c r="A35" s="61" t="s">
        <v>360</v>
      </c>
      <c r="B35" s="61" t="s">
        <v>152</v>
      </c>
      <c r="C35" s="66">
        <v>5</v>
      </c>
      <c r="D35" s="66">
        <v>16</v>
      </c>
      <c r="E35" s="1">
        <f t="shared" si="36"/>
        <v>17</v>
      </c>
      <c r="F35" s="62">
        <f t="shared" si="37"/>
        <v>0.94117647058823528</v>
      </c>
      <c r="G35" s="63">
        <v>11</v>
      </c>
      <c r="H35" s="63">
        <f t="shared" si="38"/>
        <v>11</v>
      </c>
      <c r="I35" s="70"/>
      <c r="J35" s="74">
        <v>2027</v>
      </c>
      <c r="K35" s="21">
        <v>2026</v>
      </c>
      <c r="L35" s="64"/>
      <c r="M35" s="64"/>
      <c r="N35" s="64"/>
      <c r="O35" s="63">
        <f t="shared" ref="O35:O46" si="50">SUM(L35:N35)+G35</f>
        <v>11</v>
      </c>
      <c r="P35" s="64"/>
      <c r="Q35" s="64"/>
      <c r="R35" s="64"/>
      <c r="S35" s="61">
        <f t="shared" si="39"/>
        <v>11</v>
      </c>
      <c r="T35" s="64"/>
      <c r="U35" s="64"/>
      <c r="V35" s="64"/>
      <c r="W35" s="61">
        <f t="shared" si="40"/>
        <v>11</v>
      </c>
      <c r="X35" s="64"/>
      <c r="Y35" s="64">
        <v>5</v>
      </c>
      <c r="Z35" s="64"/>
      <c r="AA35" s="61">
        <f t="shared" si="41"/>
        <v>16</v>
      </c>
      <c r="AB35" s="64"/>
      <c r="AC35" s="64"/>
      <c r="AD35" s="64"/>
      <c r="AE35" s="61">
        <f t="shared" si="42"/>
        <v>16</v>
      </c>
      <c r="AF35" s="64"/>
      <c r="AG35" s="64"/>
      <c r="AH35" s="64"/>
      <c r="AI35" s="61">
        <f t="shared" si="43"/>
        <v>16</v>
      </c>
      <c r="AJ35" s="64"/>
      <c r="AK35" s="64"/>
      <c r="AL35" s="64"/>
      <c r="AM35" s="61">
        <f t="shared" si="44"/>
        <v>16</v>
      </c>
      <c r="AN35" s="64"/>
      <c r="AO35" s="64"/>
      <c r="AP35" s="64"/>
      <c r="AQ35" s="61">
        <f t="shared" si="45"/>
        <v>16</v>
      </c>
      <c r="AR35" s="64"/>
      <c r="AS35" s="64"/>
      <c r="AT35" s="64"/>
      <c r="AU35" s="61">
        <f t="shared" si="46"/>
        <v>16</v>
      </c>
      <c r="AV35" s="64"/>
      <c r="AW35" s="64"/>
      <c r="AX35" s="64"/>
      <c r="AY35" s="61">
        <f t="shared" si="47"/>
        <v>16</v>
      </c>
      <c r="AZ35" s="64"/>
      <c r="BA35" s="64"/>
      <c r="BB35" s="64"/>
      <c r="BC35" s="61">
        <f t="shared" si="48"/>
        <v>16</v>
      </c>
      <c r="BD35" s="64"/>
      <c r="BE35" s="64"/>
      <c r="BF35" s="64"/>
      <c r="BG35" s="61">
        <f t="shared" si="49"/>
        <v>16</v>
      </c>
    </row>
    <row r="36" spans="1:59" s="65" customFormat="1" x14ac:dyDescent="0.25">
      <c r="A36" s="61" t="s">
        <v>360</v>
      </c>
      <c r="B36" s="93" t="s">
        <v>153</v>
      </c>
      <c r="C36" s="66">
        <v>15</v>
      </c>
      <c r="D36" s="66">
        <v>24</v>
      </c>
      <c r="E36" s="1">
        <f t="shared" si="36"/>
        <v>25</v>
      </c>
      <c r="F36" s="62">
        <f t="shared" si="37"/>
        <v>1</v>
      </c>
      <c r="G36" s="63">
        <v>21</v>
      </c>
      <c r="H36" s="63">
        <f t="shared" si="38"/>
        <v>21</v>
      </c>
      <c r="I36" s="70"/>
      <c r="J36" s="74">
        <v>2027</v>
      </c>
      <c r="K36" s="21">
        <v>2026</v>
      </c>
      <c r="L36" s="64"/>
      <c r="M36" s="64"/>
      <c r="N36" s="64"/>
      <c r="O36" s="63">
        <f t="shared" si="50"/>
        <v>21</v>
      </c>
      <c r="P36" s="64"/>
      <c r="Q36" s="64"/>
      <c r="R36" s="64"/>
      <c r="S36" s="61">
        <f t="shared" si="39"/>
        <v>21</v>
      </c>
      <c r="T36" s="64"/>
      <c r="U36" s="64"/>
      <c r="V36" s="64"/>
      <c r="W36" s="61">
        <f t="shared" si="40"/>
        <v>21</v>
      </c>
      <c r="X36" s="64">
        <v>1</v>
      </c>
      <c r="Y36" s="64">
        <v>3</v>
      </c>
      <c r="Z36" s="64"/>
      <c r="AA36" s="61">
        <f t="shared" si="41"/>
        <v>25</v>
      </c>
      <c r="AB36" s="64"/>
      <c r="AC36" s="64"/>
      <c r="AD36" s="64"/>
      <c r="AE36" s="61">
        <f t="shared" si="42"/>
        <v>25</v>
      </c>
      <c r="AF36" s="64"/>
      <c r="AG36" s="64"/>
      <c r="AH36" s="64"/>
      <c r="AI36" s="61">
        <f t="shared" si="43"/>
        <v>25</v>
      </c>
      <c r="AJ36" s="64"/>
      <c r="AK36" s="64"/>
      <c r="AL36" s="64"/>
      <c r="AM36" s="61">
        <f t="shared" si="44"/>
        <v>25</v>
      </c>
      <c r="AN36" s="64"/>
      <c r="AO36" s="64"/>
      <c r="AP36" s="64"/>
      <c r="AQ36" s="61">
        <f t="shared" si="45"/>
        <v>25</v>
      </c>
      <c r="AR36" s="64"/>
      <c r="AS36" s="64"/>
      <c r="AT36" s="64"/>
      <c r="AU36" s="61">
        <f t="shared" si="46"/>
        <v>25</v>
      </c>
      <c r="AV36" s="64"/>
      <c r="AW36" s="64"/>
      <c r="AX36" s="64"/>
      <c r="AY36" s="61">
        <f t="shared" si="47"/>
        <v>25</v>
      </c>
      <c r="AZ36" s="64"/>
      <c r="BA36" s="64"/>
      <c r="BB36" s="64"/>
      <c r="BC36" s="61">
        <f t="shared" si="48"/>
        <v>25</v>
      </c>
      <c r="BD36" s="64"/>
      <c r="BE36" s="64"/>
      <c r="BF36" s="64"/>
      <c r="BG36" s="61">
        <f t="shared" si="49"/>
        <v>25</v>
      </c>
    </row>
    <row r="37" spans="1:59" s="65" customFormat="1" x14ac:dyDescent="0.25">
      <c r="A37" s="61" t="s">
        <v>360</v>
      </c>
      <c r="B37" s="61" t="s">
        <v>154</v>
      </c>
      <c r="C37" s="66">
        <v>19</v>
      </c>
      <c r="D37" s="66">
        <v>18</v>
      </c>
      <c r="E37" s="1">
        <f t="shared" si="36"/>
        <v>19</v>
      </c>
      <c r="F37" s="62">
        <f t="shared" si="37"/>
        <v>1</v>
      </c>
      <c r="G37" s="63">
        <v>6</v>
      </c>
      <c r="H37" s="63">
        <f t="shared" si="38"/>
        <v>6</v>
      </c>
      <c r="I37" s="70"/>
      <c r="J37" s="74">
        <v>2027</v>
      </c>
      <c r="K37" s="21">
        <v>2026</v>
      </c>
      <c r="L37" s="64"/>
      <c r="M37" s="64"/>
      <c r="N37" s="64"/>
      <c r="O37" s="63">
        <f t="shared" si="50"/>
        <v>6</v>
      </c>
      <c r="P37" s="64"/>
      <c r="Q37" s="64"/>
      <c r="R37" s="64"/>
      <c r="S37" s="61">
        <f t="shared" si="39"/>
        <v>6</v>
      </c>
      <c r="T37" s="64"/>
      <c r="U37" s="64"/>
      <c r="V37" s="64"/>
      <c r="W37" s="61">
        <f t="shared" si="40"/>
        <v>6</v>
      </c>
      <c r="X37" s="64">
        <v>1</v>
      </c>
      <c r="Y37" s="64">
        <v>12</v>
      </c>
      <c r="Z37" s="64"/>
      <c r="AA37" s="61">
        <f t="shared" si="41"/>
        <v>19</v>
      </c>
      <c r="AB37" s="64"/>
      <c r="AC37" s="64"/>
      <c r="AD37" s="64"/>
      <c r="AE37" s="61">
        <f t="shared" si="42"/>
        <v>19</v>
      </c>
      <c r="AF37" s="64"/>
      <c r="AG37" s="64"/>
      <c r="AH37" s="64"/>
      <c r="AI37" s="61">
        <f t="shared" si="43"/>
        <v>19</v>
      </c>
      <c r="AJ37" s="64"/>
      <c r="AK37" s="64"/>
      <c r="AL37" s="64"/>
      <c r="AM37" s="61">
        <f t="shared" si="44"/>
        <v>19</v>
      </c>
      <c r="AN37" s="64"/>
      <c r="AO37" s="64"/>
      <c r="AP37" s="64"/>
      <c r="AQ37" s="61">
        <f t="shared" si="45"/>
        <v>19</v>
      </c>
      <c r="AR37" s="64"/>
      <c r="AS37" s="64"/>
      <c r="AT37" s="64"/>
      <c r="AU37" s="61">
        <f t="shared" si="46"/>
        <v>19</v>
      </c>
      <c r="AV37" s="64"/>
      <c r="AW37" s="64"/>
      <c r="AX37" s="64"/>
      <c r="AY37" s="61">
        <f t="shared" si="47"/>
        <v>19</v>
      </c>
      <c r="AZ37" s="64"/>
      <c r="BA37" s="64"/>
      <c r="BB37" s="64"/>
      <c r="BC37" s="61">
        <f t="shared" si="48"/>
        <v>19</v>
      </c>
      <c r="BD37" s="64"/>
      <c r="BE37" s="64"/>
      <c r="BF37" s="64"/>
      <c r="BG37" s="61">
        <f t="shared" si="49"/>
        <v>19</v>
      </c>
    </row>
    <row r="38" spans="1:59" s="65" customFormat="1" x14ac:dyDescent="0.25">
      <c r="A38" s="61" t="s">
        <v>360</v>
      </c>
      <c r="B38" s="61" t="s">
        <v>155</v>
      </c>
      <c r="C38" s="66">
        <v>34</v>
      </c>
      <c r="D38" s="66">
        <v>15</v>
      </c>
      <c r="E38" s="1">
        <f t="shared" si="36"/>
        <v>16</v>
      </c>
      <c r="F38" s="62">
        <f t="shared" si="37"/>
        <v>0.9375</v>
      </c>
      <c r="G38" s="63">
        <v>12</v>
      </c>
      <c r="H38" s="63">
        <f t="shared" si="38"/>
        <v>12</v>
      </c>
      <c r="I38" s="70"/>
      <c r="J38" s="74">
        <v>2027</v>
      </c>
      <c r="K38" s="21">
        <v>2026</v>
      </c>
      <c r="L38" s="64"/>
      <c r="M38" s="64"/>
      <c r="N38" s="64"/>
      <c r="O38" s="63">
        <f t="shared" si="50"/>
        <v>12</v>
      </c>
      <c r="P38" s="64"/>
      <c r="Q38" s="64"/>
      <c r="R38" s="64"/>
      <c r="S38" s="61">
        <f t="shared" si="39"/>
        <v>12</v>
      </c>
      <c r="T38" s="64"/>
      <c r="U38" s="64"/>
      <c r="V38" s="64"/>
      <c r="W38" s="61">
        <f t="shared" si="40"/>
        <v>12</v>
      </c>
      <c r="X38" s="64"/>
      <c r="Y38" s="64">
        <v>3</v>
      </c>
      <c r="Z38" s="64"/>
      <c r="AA38" s="61">
        <f t="shared" si="41"/>
        <v>15</v>
      </c>
      <c r="AB38" s="64"/>
      <c r="AC38" s="64"/>
      <c r="AD38" s="64"/>
      <c r="AE38" s="61">
        <f t="shared" si="42"/>
        <v>15</v>
      </c>
      <c r="AF38" s="64"/>
      <c r="AG38" s="64"/>
      <c r="AH38" s="64"/>
      <c r="AI38" s="61">
        <f t="shared" si="43"/>
        <v>15</v>
      </c>
      <c r="AJ38" s="64"/>
      <c r="AK38" s="64"/>
      <c r="AL38" s="64"/>
      <c r="AM38" s="61">
        <f t="shared" si="44"/>
        <v>15</v>
      </c>
      <c r="AN38" s="64"/>
      <c r="AO38" s="64"/>
      <c r="AP38" s="64"/>
      <c r="AQ38" s="61">
        <f t="shared" si="45"/>
        <v>15</v>
      </c>
      <c r="AR38" s="64"/>
      <c r="AS38" s="64"/>
      <c r="AT38" s="64"/>
      <c r="AU38" s="61">
        <f t="shared" si="46"/>
        <v>15</v>
      </c>
      <c r="AV38" s="64"/>
      <c r="AW38" s="64"/>
      <c r="AX38" s="64"/>
      <c r="AY38" s="61">
        <f t="shared" si="47"/>
        <v>15</v>
      </c>
      <c r="AZ38" s="64"/>
      <c r="BA38" s="64"/>
      <c r="BB38" s="64"/>
      <c r="BC38" s="61">
        <f t="shared" si="48"/>
        <v>15</v>
      </c>
      <c r="BD38" s="64"/>
      <c r="BE38" s="64"/>
      <c r="BF38" s="64"/>
      <c r="BG38" s="61">
        <f t="shared" si="49"/>
        <v>15</v>
      </c>
    </row>
    <row r="39" spans="1:59" s="65" customFormat="1" x14ac:dyDescent="0.25">
      <c r="A39" s="61" t="s">
        <v>360</v>
      </c>
      <c r="B39" s="61" t="s">
        <v>156</v>
      </c>
      <c r="C39" s="66">
        <v>42</v>
      </c>
      <c r="D39" s="66">
        <v>22</v>
      </c>
      <c r="E39" s="1">
        <f t="shared" si="36"/>
        <v>23</v>
      </c>
      <c r="F39" s="62">
        <f t="shared" si="37"/>
        <v>0.43478260869565216</v>
      </c>
      <c r="G39" s="63">
        <v>10</v>
      </c>
      <c r="H39" s="63">
        <f t="shared" si="38"/>
        <v>10</v>
      </c>
      <c r="I39" s="70"/>
      <c r="J39" s="74">
        <v>2027</v>
      </c>
      <c r="K39" s="21">
        <v>2026</v>
      </c>
      <c r="L39" s="64"/>
      <c r="M39" s="64"/>
      <c r="N39" s="64"/>
      <c r="O39" s="63">
        <f t="shared" si="50"/>
        <v>10</v>
      </c>
      <c r="P39" s="64"/>
      <c r="Q39" s="64"/>
      <c r="R39" s="64"/>
      <c r="S39" s="61">
        <f t="shared" si="39"/>
        <v>10</v>
      </c>
      <c r="T39" s="64"/>
      <c r="U39" s="64"/>
      <c r="V39" s="64"/>
      <c r="W39" s="61">
        <f t="shared" si="40"/>
        <v>10</v>
      </c>
      <c r="X39" s="64"/>
      <c r="Y39" s="64"/>
      <c r="Z39" s="64"/>
      <c r="AA39" s="61">
        <f t="shared" si="41"/>
        <v>10</v>
      </c>
      <c r="AB39" s="64"/>
      <c r="AC39" s="64"/>
      <c r="AD39" s="64"/>
      <c r="AE39" s="61">
        <f t="shared" si="42"/>
        <v>10</v>
      </c>
      <c r="AF39" s="64"/>
      <c r="AG39" s="64"/>
      <c r="AH39" s="64"/>
      <c r="AI39" s="61">
        <f t="shared" si="43"/>
        <v>10</v>
      </c>
      <c r="AJ39" s="64"/>
      <c r="AK39" s="64"/>
      <c r="AL39" s="64"/>
      <c r="AM39" s="61">
        <f t="shared" si="44"/>
        <v>10</v>
      </c>
      <c r="AN39" s="64"/>
      <c r="AO39" s="64"/>
      <c r="AP39" s="64"/>
      <c r="AQ39" s="61">
        <f t="shared" si="45"/>
        <v>10</v>
      </c>
      <c r="AR39" s="64"/>
      <c r="AS39" s="64"/>
      <c r="AT39" s="64"/>
      <c r="AU39" s="61">
        <f t="shared" si="46"/>
        <v>10</v>
      </c>
      <c r="AV39" s="64"/>
      <c r="AW39" s="64"/>
      <c r="AX39" s="64"/>
      <c r="AY39" s="61">
        <f t="shared" si="47"/>
        <v>10</v>
      </c>
      <c r="AZ39" s="64"/>
      <c r="BA39" s="64"/>
      <c r="BB39" s="64"/>
      <c r="BC39" s="61">
        <f t="shared" si="48"/>
        <v>10</v>
      </c>
      <c r="BD39" s="64"/>
      <c r="BE39" s="64"/>
      <c r="BF39" s="64"/>
      <c r="BG39" s="61">
        <f t="shared" si="49"/>
        <v>10</v>
      </c>
    </row>
    <row r="40" spans="1:59" x14ac:dyDescent="0.25">
      <c r="A40" s="1" t="s">
        <v>360</v>
      </c>
      <c r="B40" s="17" t="s">
        <v>157</v>
      </c>
      <c r="C40" s="12">
        <v>46</v>
      </c>
      <c r="D40" s="10">
        <v>21</v>
      </c>
      <c r="E40" s="1">
        <f t="shared" si="36"/>
        <v>22</v>
      </c>
      <c r="F40" s="2">
        <f t="shared" si="37"/>
        <v>0.95454545454545459</v>
      </c>
      <c r="G40" s="49">
        <v>7</v>
      </c>
      <c r="H40" s="49">
        <f t="shared" si="38"/>
        <v>7</v>
      </c>
      <c r="I40" s="58"/>
      <c r="J40" s="74">
        <v>2027</v>
      </c>
      <c r="K40" s="21">
        <v>2026</v>
      </c>
      <c r="L40" s="9"/>
      <c r="M40" s="9"/>
      <c r="N40" s="9"/>
      <c r="O40" s="49">
        <f t="shared" si="50"/>
        <v>7</v>
      </c>
      <c r="P40" s="9"/>
      <c r="Q40" s="9"/>
      <c r="R40" s="9"/>
      <c r="S40" s="1">
        <f t="shared" si="39"/>
        <v>7</v>
      </c>
      <c r="T40" s="9"/>
      <c r="U40" s="9"/>
      <c r="V40" s="9"/>
      <c r="W40" s="1">
        <f t="shared" si="40"/>
        <v>7</v>
      </c>
      <c r="X40" s="9"/>
      <c r="Y40" s="9">
        <v>14</v>
      </c>
      <c r="Z40" s="9"/>
      <c r="AA40" s="1">
        <f t="shared" si="41"/>
        <v>21</v>
      </c>
      <c r="AB40" s="9"/>
      <c r="AC40" s="9"/>
      <c r="AD40" s="9"/>
      <c r="AE40" s="1">
        <f t="shared" si="42"/>
        <v>21</v>
      </c>
      <c r="AF40" s="9"/>
      <c r="AG40" s="9"/>
      <c r="AH40" s="9"/>
      <c r="AI40" s="1">
        <f t="shared" si="43"/>
        <v>21</v>
      </c>
      <c r="AJ40" s="9"/>
      <c r="AK40" s="9"/>
      <c r="AL40" s="9"/>
      <c r="AM40" s="1">
        <f t="shared" si="44"/>
        <v>21</v>
      </c>
      <c r="AN40" s="9"/>
      <c r="AO40" s="9"/>
      <c r="AP40" s="9"/>
      <c r="AQ40" s="1">
        <f t="shared" si="45"/>
        <v>21</v>
      </c>
      <c r="AR40" s="9"/>
      <c r="AS40" s="9"/>
      <c r="AT40" s="9"/>
      <c r="AU40" s="1">
        <f t="shared" si="46"/>
        <v>21</v>
      </c>
      <c r="AV40" s="9"/>
      <c r="AW40" s="9"/>
      <c r="AX40" s="9"/>
      <c r="AY40" s="1">
        <f t="shared" si="47"/>
        <v>21</v>
      </c>
      <c r="AZ40" s="9"/>
      <c r="BA40" s="9"/>
      <c r="BB40" s="9"/>
      <c r="BC40" s="1">
        <f t="shared" si="48"/>
        <v>21</v>
      </c>
      <c r="BD40" s="9"/>
      <c r="BE40" s="9"/>
      <c r="BF40" s="9"/>
      <c r="BG40" s="1">
        <f t="shared" si="49"/>
        <v>21</v>
      </c>
    </row>
    <row r="41" spans="1:59" x14ac:dyDescent="0.25">
      <c r="A41" s="1" t="s">
        <v>360</v>
      </c>
      <c r="B41" s="1" t="s">
        <v>158</v>
      </c>
      <c r="C41" s="12">
        <v>51</v>
      </c>
      <c r="D41" s="12">
        <v>35</v>
      </c>
      <c r="E41" s="1">
        <f t="shared" si="36"/>
        <v>36</v>
      </c>
      <c r="F41" s="2">
        <f t="shared" si="37"/>
        <v>1.0555555555555556</v>
      </c>
      <c r="G41" s="49">
        <v>31</v>
      </c>
      <c r="H41" s="49">
        <f t="shared" si="38"/>
        <v>32</v>
      </c>
      <c r="I41" s="58">
        <v>1</v>
      </c>
      <c r="J41" s="74">
        <v>2027</v>
      </c>
      <c r="K41" s="21">
        <v>2026</v>
      </c>
      <c r="L41" s="9"/>
      <c r="M41" s="9"/>
      <c r="N41" s="9"/>
      <c r="O41" s="49">
        <f t="shared" si="50"/>
        <v>31</v>
      </c>
      <c r="P41" s="9"/>
      <c r="Q41" s="9"/>
      <c r="R41" s="9"/>
      <c r="S41" s="1">
        <f t="shared" si="39"/>
        <v>31</v>
      </c>
      <c r="T41" s="9"/>
      <c r="U41" s="9"/>
      <c r="V41" s="9"/>
      <c r="W41" s="1">
        <f t="shared" si="40"/>
        <v>31</v>
      </c>
      <c r="X41" s="9">
        <v>3</v>
      </c>
      <c r="Y41" s="9">
        <v>4</v>
      </c>
      <c r="Z41" s="9"/>
      <c r="AA41" s="1">
        <f t="shared" si="41"/>
        <v>38</v>
      </c>
      <c r="AB41" s="9"/>
      <c r="AC41" s="9"/>
      <c r="AD41" s="9"/>
      <c r="AE41" s="1">
        <f t="shared" si="42"/>
        <v>38</v>
      </c>
      <c r="AF41" s="9"/>
      <c r="AG41" s="9"/>
      <c r="AH41" s="9"/>
      <c r="AI41" s="1">
        <f t="shared" si="43"/>
        <v>38</v>
      </c>
      <c r="AJ41" s="9"/>
      <c r="AK41" s="9"/>
      <c r="AL41" s="9"/>
      <c r="AM41" s="1">
        <f t="shared" si="44"/>
        <v>38</v>
      </c>
      <c r="AN41" s="9"/>
      <c r="AO41" s="9"/>
      <c r="AP41" s="9"/>
      <c r="AQ41" s="1">
        <f t="shared" si="45"/>
        <v>38</v>
      </c>
      <c r="AR41" s="9"/>
      <c r="AS41" s="9"/>
      <c r="AT41" s="9"/>
      <c r="AU41" s="1">
        <f t="shared" si="46"/>
        <v>38</v>
      </c>
      <c r="AV41" s="9"/>
      <c r="AW41" s="9"/>
      <c r="AX41" s="9"/>
      <c r="AY41" s="1">
        <f t="shared" si="47"/>
        <v>38</v>
      </c>
      <c r="AZ41" s="9"/>
      <c r="BA41" s="9"/>
      <c r="BB41" s="9"/>
      <c r="BC41" s="1">
        <f t="shared" si="48"/>
        <v>38</v>
      </c>
      <c r="BD41" s="9"/>
      <c r="BE41" s="9"/>
      <c r="BF41" s="9"/>
      <c r="BG41" s="1">
        <f t="shared" si="49"/>
        <v>38</v>
      </c>
    </row>
    <row r="42" spans="1:59" s="65" customFormat="1" x14ac:dyDescent="0.25">
      <c r="A42" s="61" t="s">
        <v>360</v>
      </c>
      <c r="B42" s="61" t="s">
        <v>159</v>
      </c>
      <c r="C42" s="66">
        <v>54</v>
      </c>
      <c r="D42" s="66">
        <v>15</v>
      </c>
      <c r="E42" s="1">
        <f t="shared" si="36"/>
        <v>16</v>
      </c>
      <c r="F42" s="62">
        <f t="shared" si="37"/>
        <v>0.8125</v>
      </c>
      <c r="G42" s="63">
        <v>13</v>
      </c>
      <c r="H42" s="63">
        <f t="shared" si="38"/>
        <v>13</v>
      </c>
      <c r="I42" s="70"/>
      <c r="J42" s="74" t="s">
        <v>384</v>
      </c>
      <c r="K42" s="21">
        <v>2026</v>
      </c>
      <c r="L42" s="64"/>
      <c r="M42" s="64"/>
      <c r="N42" s="64"/>
      <c r="O42" s="63">
        <f t="shared" si="50"/>
        <v>13</v>
      </c>
      <c r="P42" s="64"/>
      <c r="Q42" s="64"/>
      <c r="R42" s="64"/>
      <c r="S42" s="61">
        <f t="shared" si="39"/>
        <v>13</v>
      </c>
      <c r="T42" s="64"/>
      <c r="U42" s="64"/>
      <c r="V42" s="64"/>
      <c r="W42" s="61">
        <f t="shared" si="40"/>
        <v>13</v>
      </c>
      <c r="X42" s="64"/>
      <c r="Y42" s="64"/>
      <c r="Z42" s="64"/>
      <c r="AA42" s="61">
        <f t="shared" si="41"/>
        <v>13</v>
      </c>
      <c r="AB42" s="64"/>
      <c r="AC42" s="64"/>
      <c r="AD42" s="64"/>
      <c r="AE42" s="61">
        <f t="shared" si="42"/>
        <v>13</v>
      </c>
      <c r="AF42" s="64"/>
      <c r="AG42" s="64"/>
      <c r="AH42" s="64"/>
      <c r="AI42" s="61">
        <f t="shared" si="43"/>
        <v>13</v>
      </c>
      <c r="AJ42" s="64"/>
      <c r="AK42" s="64"/>
      <c r="AL42" s="64"/>
      <c r="AM42" s="61">
        <f t="shared" si="44"/>
        <v>13</v>
      </c>
      <c r="AN42" s="64"/>
      <c r="AO42" s="64"/>
      <c r="AP42" s="64"/>
      <c r="AQ42" s="61">
        <f t="shared" si="45"/>
        <v>13</v>
      </c>
      <c r="AR42" s="64"/>
      <c r="AS42" s="64"/>
      <c r="AT42" s="64"/>
      <c r="AU42" s="61">
        <f t="shared" si="46"/>
        <v>13</v>
      </c>
      <c r="AV42" s="64"/>
      <c r="AW42" s="64"/>
      <c r="AX42" s="64"/>
      <c r="AY42" s="61">
        <f t="shared" si="47"/>
        <v>13</v>
      </c>
      <c r="AZ42" s="64"/>
      <c r="BA42" s="64"/>
      <c r="BB42" s="64"/>
      <c r="BC42" s="61">
        <f t="shared" si="48"/>
        <v>13</v>
      </c>
      <c r="BD42" s="64"/>
      <c r="BE42" s="64"/>
      <c r="BF42" s="64"/>
      <c r="BG42" s="61">
        <f t="shared" si="49"/>
        <v>13</v>
      </c>
    </row>
    <row r="43" spans="1:59" s="65" customFormat="1" x14ac:dyDescent="0.25">
      <c r="A43" s="1" t="s">
        <v>360</v>
      </c>
      <c r="B43" s="145" t="s">
        <v>160</v>
      </c>
      <c r="C43" s="66">
        <v>60</v>
      </c>
      <c r="D43" s="66">
        <v>10</v>
      </c>
      <c r="E43" s="1">
        <f t="shared" si="36"/>
        <v>11</v>
      </c>
      <c r="F43" s="62"/>
      <c r="G43" s="63">
        <v>7</v>
      </c>
      <c r="H43" s="63">
        <f>+G43+I43</f>
        <v>7</v>
      </c>
      <c r="I43" s="70"/>
      <c r="J43" s="74" t="s">
        <v>384</v>
      </c>
      <c r="K43" s="21"/>
      <c r="L43" s="64"/>
      <c r="M43" s="64"/>
      <c r="N43" s="64"/>
      <c r="O43" s="63">
        <f>SUM(L43:N43)+G43</f>
        <v>7</v>
      </c>
      <c r="P43" s="64"/>
      <c r="Q43" s="64"/>
      <c r="R43" s="64"/>
      <c r="S43" s="61">
        <f t="shared" si="39"/>
        <v>7</v>
      </c>
      <c r="T43" s="64"/>
      <c r="U43" s="64"/>
      <c r="V43" s="64"/>
      <c r="W43" s="61">
        <f t="shared" si="40"/>
        <v>7</v>
      </c>
      <c r="X43" s="64"/>
      <c r="Y43" s="64"/>
      <c r="Z43" s="64"/>
      <c r="AA43" s="61">
        <f t="shared" si="41"/>
        <v>7</v>
      </c>
      <c r="AB43" s="64"/>
      <c r="AC43" s="64"/>
      <c r="AD43" s="64"/>
      <c r="AE43" s="61">
        <f t="shared" si="42"/>
        <v>7</v>
      </c>
      <c r="AF43" s="64"/>
      <c r="AG43" s="64"/>
      <c r="AH43" s="64"/>
      <c r="AI43" s="61">
        <f t="shared" si="43"/>
        <v>7</v>
      </c>
      <c r="AJ43" s="64"/>
      <c r="AK43" s="64"/>
      <c r="AL43" s="64"/>
      <c r="AM43" s="61">
        <f t="shared" si="44"/>
        <v>7</v>
      </c>
      <c r="AN43" s="64"/>
      <c r="AO43" s="64"/>
      <c r="AP43" s="64"/>
      <c r="AQ43" s="61">
        <f t="shared" si="45"/>
        <v>7</v>
      </c>
      <c r="AR43" s="64"/>
      <c r="AS43" s="64"/>
      <c r="AT43" s="64"/>
      <c r="AU43" s="61">
        <f t="shared" si="46"/>
        <v>7</v>
      </c>
      <c r="AV43" s="64"/>
      <c r="AW43" s="64"/>
      <c r="AX43" s="64"/>
      <c r="AY43" s="61">
        <f t="shared" si="47"/>
        <v>7</v>
      </c>
      <c r="AZ43" s="64"/>
      <c r="BA43" s="64"/>
      <c r="BB43" s="64"/>
      <c r="BC43" s="61">
        <f t="shared" si="48"/>
        <v>7</v>
      </c>
      <c r="BD43" s="64"/>
      <c r="BE43" s="64"/>
      <c r="BF43" s="64"/>
      <c r="BG43" s="61">
        <f t="shared" si="49"/>
        <v>7</v>
      </c>
    </row>
    <row r="44" spans="1:59" s="65" customFormat="1" x14ac:dyDescent="0.25">
      <c r="A44" s="61" t="s">
        <v>360</v>
      </c>
      <c r="B44" s="61" t="s">
        <v>161</v>
      </c>
      <c r="C44" s="66">
        <v>62</v>
      </c>
      <c r="D44" s="66">
        <v>81</v>
      </c>
      <c r="E44" s="1">
        <f t="shared" si="36"/>
        <v>82</v>
      </c>
      <c r="F44" s="62">
        <f>$BG44/E44</f>
        <v>0.40243902439024393</v>
      </c>
      <c r="G44" s="63">
        <v>33</v>
      </c>
      <c r="H44" s="63">
        <f t="shared" si="38"/>
        <v>35</v>
      </c>
      <c r="I44" s="70">
        <v>2</v>
      </c>
      <c r="J44" s="74">
        <v>2027</v>
      </c>
      <c r="K44" s="21">
        <v>2026</v>
      </c>
      <c r="L44" s="64"/>
      <c r="M44" s="64"/>
      <c r="N44" s="64"/>
      <c r="O44" s="63">
        <f t="shared" si="50"/>
        <v>33</v>
      </c>
      <c r="P44" s="64"/>
      <c r="Q44" s="64"/>
      <c r="R44" s="64"/>
      <c r="S44" s="61">
        <f t="shared" si="39"/>
        <v>33</v>
      </c>
      <c r="T44" s="64"/>
      <c r="U44" s="64"/>
      <c r="V44" s="64"/>
      <c r="W44" s="61">
        <f t="shared" si="40"/>
        <v>33</v>
      </c>
      <c r="X44" s="64"/>
      <c r="Y44" s="64"/>
      <c r="Z44" s="64"/>
      <c r="AA44" s="61">
        <f t="shared" si="41"/>
        <v>33</v>
      </c>
      <c r="AB44" s="64"/>
      <c r="AC44" s="64"/>
      <c r="AD44" s="64"/>
      <c r="AE44" s="61">
        <f t="shared" si="42"/>
        <v>33</v>
      </c>
      <c r="AF44" s="64"/>
      <c r="AG44" s="64"/>
      <c r="AH44" s="64"/>
      <c r="AI44" s="61">
        <f t="shared" si="43"/>
        <v>33</v>
      </c>
      <c r="AJ44" s="64"/>
      <c r="AK44" s="64"/>
      <c r="AL44" s="64"/>
      <c r="AM44" s="61">
        <f t="shared" si="44"/>
        <v>33</v>
      </c>
      <c r="AN44" s="64"/>
      <c r="AO44" s="64"/>
      <c r="AP44" s="64"/>
      <c r="AQ44" s="61">
        <f t="shared" si="45"/>
        <v>33</v>
      </c>
      <c r="AR44" s="64"/>
      <c r="AS44" s="64"/>
      <c r="AT44" s="64"/>
      <c r="AU44" s="61">
        <f t="shared" si="46"/>
        <v>33</v>
      </c>
      <c r="AV44" s="64"/>
      <c r="AW44" s="64"/>
      <c r="AX44" s="64"/>
      <c r="AY44" s="61">
        <f t="shared" si="47"/>
        <v>33</v>
      </c>
      <c r="AZ44" s="64"/>
      <c r="BA44" s="64"/>
      <c r="BB44" s="64"/>
      <c r="BC44" s="61">
        <f t="shared" si="48"/>
        <v>33</v>
      </c>
      <c r="BD44" s="64"/>
      <c r="BE44" s="64"/>
      <c r="BF44" s="64"/>
      <c r="BG44" s="61">
        <f t="shared" si="49"/>
        <v>33</v>
      </c>
    </row>
    <row r="45" spans="1:59" s="65" customFormat="1" x14ac:dyDescent="0.25">
      <c r="A45" s="61" t="s">
        <v>360</v>
      </c>
      <c r="B45" s="61" t="s">
        <v>162</v>
      </c>
      <c r="C45" s="66">
        <v>66</v>
      </c>
      <c r="D45" s="66">
        <v>27</v>
      </c>
      <c r="E45" s="1">
        <f t="shared" si="36"/>
        <v>28</v>
      </c>
      <c r="F45" s="62">
        <f>$BG45/E45</f>
        <v>0.35714285714285715</v>
      </c>
      <c r="G45" s="63">
        <v>10</v>
      </c>
      <c r="H45" s="63">
        <f t="shared" si="38"/>
        <v>10</v>
      </c>
      <c r="I45" s="70"/>
      <c r="J45" s="74" t="s">
        <v>384</v>
      </c>
      <c r="K45" s="21">
        <v>2026</v>
      </c>
      <c r="L45" s="64"/>
      <c r="M45" s="64"/>
      <c r="N45" s="64"/>
      <c r="O45" s="63">
        <f t="shared" si="50"/>
        <v>10</v>
      </c>
      <c r="P45" s="64"/>
      <c r="Q45" s="64"/>
      <c r="R45" s="64"/>
      <c r="S45" s="61">
        <f t="shared" si="39"/>
        <v>10</v>
      </c>
      <c r="T45" s="64"/>
      <c r="U45" s="64"/>
      <c r="V45" s="64"/>
      <c r="W45" s="61">
        <f t="shared" si="40"/>
        <v>10</v>
      </c>
      <c r="X45" s="64"/>
      <c r="Y45" s="64"/>
      <c r="Z45" s="64"/>
      <c r="AA45" s="61">
        <f t="shared" si="41"/>
        <v>10</v>
      </c>
      <c r="AB45" s="64"/>
      <c r="AC45" s="64"/>
      <c r="AD45" s="64"/>
      <c r="AE45" s="61">
        <f t="shared" si="42"/>
        <v>10</v>
      </c>
      <c r="AF45" s="64"/>
      <c r="AG45" s="64"/>
      <c r="AH45" s="64"/>
      <c r="AI45" s="61">
        <f t="shared" si="43"/>
        <v>10</v>
      </c>
      <c r="AJ45" s="64"/>
      <c r="AK45" s="64"/>
      <c r="AL45" s="64"/>
      <c r="AM45" s="61">
        <f t="shared" si="44"/>
        <v>10</v>
      </c>
      <c r="AN45" s="64"/>
      <c r="AO45" s="64"/>
      <c r="AP45" s="64"/>
      <c r="AQ45" s="61">
        <f t="shared" si="45"/>
        <v>10</v>
      </c>
      <c r="AR45" s="64"/>
      <c r="AS45" s="64"/>
      <c r="AT45" s="64"/>
      <c r="AU45" s="61">
        <f t="shared" si="46"/>
        <v>10</v>
      </c>
      <c r="AV45" s="64"/>
      <c r="AW45" s="64"/>
      <c r="AX45" s="64"/>
      <c r="AY45" s="61">
        <f t="shared" si="47"/>
        <v>10</v>
      </c>
      <c r="AZ45" s="64"/>
      <c r="BA45" s="64"/>
      <c r="BB45" s="64"/>
      <c r="BC45" s="61">
        <f t="shared" si="48"/>
        <v>10</v>
      </c>
      <c r="BD45" s="64"/>
      <c r="BE45" s="64"/>
      <c r="BF45" s="64"/>
      <c r="BG45" s="61">
        <f t="shared" si="49"/>
        <v>10</v>
      </c>
    </row>
    <row r="46" spans="1:59" s="65" customFormat="1" x14ac:dyDescent="0.25">
      <c r="A46" s="61" t="s">
        <v>360</v>
      </c>
      <c r="B46" s="94" t="s">
        <v>163</v>
      </c>
      <c r="C46" s="66">
        <v>99</v>
      </c>
      <c r="D46" s="67">
        <v>20</v>
      </c>
      <c r="E46" s="1">
        <f t="shared" si="36"/>
        <v>21</v>
      </c>
      <c r="F46" s="62">
        <f>$BG46/E46</f>
        <v>0.7142857142857143</v>
      </c>
      <c r="G46" s="63">
        <v>15</v>
      </c>
      <c r="H46" s="63">
        <f t="shared" si="38"/>
        <v>15</v>
      </c>
      <c r="I46" s="70"/>
      <c r="J46" s="74" t="s">
        <v>384</v>
      </c>
      <c r="K46" s="21">
        <v>2026</v>
      </c>
      <c r="L46" s="64"/>
      <c r="M46" s="64"/>
      <c r="N46" s="64"/>
      <c r="O46" s="63">
        <f t="shared" si="50"/>
        <v>15</v>
      </c>
      <c r="P46" s="64"/>
      <c r="Q46" s="64"/>
      <c r="R46" s="64"/>
      <c r="S46" s="61">
        <f t="shared" si="39"/>
        <v>15</v>
      </c>
      <c r="T46" s="64"/>
      <c r="U46" s="64"/>
      <c r="V46" s="64"/>
      <c r="W46" s="61">
        <f t="shared" si="40"/>
        <v>15</v>
      </c>
      <c r="X46" s="64"/>
      <c r="Y46" s="64"/>
      <c r="Z46" s="64"/>
      <c r="AA46" s="61">
        <f t="shared" si="41"/>
        <v>15</v>
      </c>
      <c r="AB46" s="64"/>
      <c r="AC46" s="64"/>
      <c r="AD46" s="64"/>
      <c r="AE46" s="61">
        <f t="shared" si="42"/>
        <v>15</v>
      </c>
      <c r="AF46" s="64"/>
      <c r="AG46" s="64"/>
      <c r="AH46" s="64"/>
      <c r="AI46" s="61">
        <f t="shared" si="43"/>
        <v>15</v>
      </c>
      <c r="AJ46" s="64"/>
      <c r="AK46" s="64"/>
      <c r="AL46" s="64"/>
      <c r="AM46" s="61">
        <f t="shared" si="44"/>
        <v>15</v>
      </c>
      <c r="AN46" s="64"/>
      <c r="AO46" s="64"/>
      <c r="AP46" s="64"/>
      <c r="AQ46" s="61">
        <f t="shared" si="45"/>
        <v>15</v>
      </c>
      <c r="AR46" s="64"/>
      <c r="AS46" s="64"/>
      <c r="AT46" s="64"/>
      <c r="AU46" s="61">
        <f t="shared" si="46"/>
        <v>15</v>
      </c>
      <c r="AV46" s="64"/>
      <c r="AW46" s="64"/>
      <c r="AX46" s="64"/>
      <c r="AY46" s="61">
        <f t="shared" si="47"/>
        <v>15</v>
      </c>
      <c r="AZ46" s="64"/>
      <c r="BA46" s="64"/>
      <c r="BB46" s="64"/>
      <c r="BC46" s="61">
        <f t="shared" si="48"/>
        <v>15</v>
      </c>
      <c r="BD46" s="64"/>
      <c r="BE46" s="64"/>
      <c r="BF46" s="64"/>
      <c r="BG46" s="61">
        <f t="shared" si="49"/>
        <v>15</v>
      </c>
    </row>
    <row r="47" spans="1:59" s="65" customFormat="1" x14ac:dyDescent="0.25">
      <c r="A47" s="61"/>
      <c r="B47" s="61"/>
      <c r="C47" s="61"/>
      <c r="D47" s="66"/>
      <c r="E47" s="61"/>
      <c r="F47" s="61"/>
      <c r="G47" s="63"/>
      <c r="H47" s="63"/>
      <c r="I47" s="63"/>
      <c r="J47" s="66"/>
      <c r="K47" s="66"/>
      <c r="L47" s="61">
        <f>SUM(L34:L46)</f>
        <v>0</v>
      </c>
      <c r="M47" s="61">
        <f>SUM(M34:M46)</f>
        <v>0</v>
      </c>
      <c r="N47" s="61">
        <f>SUM(N34:N46)</f>
        <v>0</v>
      </c>
      <c r="O47" s="63">
        <f t="shared" ref="O47:AM47" si="51">SUM(O33:O46)</f>
        <v>186</v>
      </c>
      <c r="P47" s="63">
        <f t="shared" si="51"/>
        <v>0</v>
      </c>
      <c r="Q47" s="63">
        <f t="shared" si="51"/>
        <v>0</v>
      </c>
      <c r="R47" s="63">
        <f t="shared" si="51"/>
        <v>0</v>
      </c>
      <c r="S47" s="63">
        <f t="shared" si="51"/>
        <v>186</v>
      </c>
      <c r="T47" s="63">
        <f t="shared" si="51"/>
        <v>0</v>
      </c>
      <c r="U47" s="63">
        <f t="shared" si="51"/>
        <v>0</v>
      </c>
      <c r="V47" s="63">
        <f t="shared" si="51"/>
        <v>0</v>
      </c>
      <c r="W47" s="63">
        <f t="shared" si="51"/>
        <v>186</v>
      </c>
      <c r="X47" s="63">
        <f t="shared" si="51"/>
        <v>6</v>
      </c>
      <c r="Y47" s="63">
        <f t="shared" si="51"/>
        <v>54</v>
      </c>
      <c r="Z47" s="63">
        <f t="shared" si="51"/>
        <v>0</v>
      </c>
      <c r="AA47" s="63">
        <f t="shared" si="51"/>
        <v>246</v>
      </c>
      <c r="AB47" s="63">
        <f t="shared" si="51"/>
        <v>0</v>
      </c>
      <c r="AC47" s="63">
        <f t="shared" si="51"/>
        <v>0</v>
      </c>
      <c r="AD47" s="63">
        <f t="shared" si="51"/>
        <v>0</v>
      </c>
      <c r="AE47" s="63">
        <f t="shared" si="51"/>
        <v>246</v>
      </c>
      <c r="AF47" s="63">
        <f t="shared" si="51"/>
        <v>0</v>
      </c>
      <c r="AG47" s="63">
        <f t="shared" si="51"/>
        <v>0</v>
      </c>
      <c r="AH47" s="63">
        <f t="shared" si="51"/>
        <v>0</v>
      </c>
      <c r="AI47" s="63">
        <f t="shared" si="51"/>
        <v>246</v>
      </c>
      <c r="AJ47" s="63">
        <f t="shared" si="51"/>
        <v>0</v>
      </c>
      <c r="AK47" s="63">
        <f t="shared" si="51"/>
        <v>0</v>
      </c>
      <c r="AL47" s="63">
        <f t="shared" si="51"/>
        <v>0</v>
      </c>
      <c r="AM47" s="63">
        <f t="shared" si="51"/>
        <v>246</v>
      </c>
      <c r="AN47" s="63">
        <f t="shared" ref="AN47:BG47" si="52">SUM(AN33:AN46)</f>
        <v>0</v>
      </c>
      <c r="AO47" s="63">
        <f t="shared" si="52"/>
        <v>0</v>
      </c>
      <c r="AP47" s="63">
        <f t="shared" si="52"/>
        <v>0</v>
      </c>
      <c r="AQ47" s="63">
        <f t="shared" si="52"/>
        <v>246</v>
      </c>
      <c r="AR47" s="63">
        <f t="shared" si="52"/>
        <v>0</v>
      </c>
      <c r="AS47" s="63">
        <f t="shared" si="52"/>
        <v>0</v>
      </c>
      <c r="AT47" s="63">
        <f t="shared" si="52"/>
        <v>0</v>
      </c>
      <c r="AU47" s="63">
        <f t="shared" si="52"/>
        <v>246</v>
      </c>
      <c r="AV47" s="63">
        <f t="shared" si="52"/>
        <v>0</v>
      </c>
      <c r="AW47" s="63">
        <f t="shared" si="52"/>
        <v>0</v>
      </c>
      <c r="AX47" s="63">
        <f t="shared" si="52"/>
        <v>0</v>
      </c>
      <c r="AY47" s="63">
        <f t="shared" si="52"/>
        <v>246</v>
      </c>
      <c r="AZ47" s="63">
        <f t="shared" si="52"/>
        <v>0</v>
      </c>
      <c r="BA47" s="63">
        <f t="shared" si="52"/>
        <v>0</v>
      </c>
      <c r="BB47" s="63">
        <f t="shared" si="52"/>
        <v>0</v>
      </c>
      <c r="BC47" s="63">
        <f t="shared" si="52"/>
        <v>246</v>
      </c>
      <c r="BD47" s="63">
        <f t="shared" si="52"/>
        <v>0</v>
      </c>
      <c r="BE47" s="63">
        <f t="shared" si="52"/>
        <v>0</v>
      </c>
      <c r="BF47" s="63">
        <f t="shared" si="52"/>
        <v>0</v>
      </c>
      <c r="BG47" s="63">
        <f t="shared" si="52"/>
        <v>246</v>
      </c>
    </row>
    <row r="48" spans="1:59" s="65" customFormat="1" x14ac:dyDescent="0.25">
      <c r="A48" s="61"/>
      <c r="B48" s="61" t="s">
        <v>31</v>
      </c>
      <c r="C48" s="61">
        <f>COUNT(C33:C46)</f>
        <v>13</v>
      </c>
      <c r="D48" s="66">
        <f>SUM(D33:D46)</f>
        <v>326</v>
      </c>
      <c r="E48" s="61">
        <f>SUM(D33:D46)+1</f>
        <v>327</v>
      </c>
      <c r="F48" s="62">
        <f>$BG47/E48</f>
        <v>0.75229357798165142</v>
      </c>
      <c r="G48" s="63">
        <f>SUM(G33:G46)</f>
        <v>186</v>
      </c>
      <c r="H48" s="63">
        <f>SUM(H33:H46)</f>
        <v>189</v>
      </c>
      <c r="I48" s="63">
        <f>SUM(I33:I46)</f>
        <v>3</v>
      </c>
      <c r="J48" s="66"/>
      <c r="K48" s="66"/>
      <c r="L48" s="61"/>
      <c r="M48" s="61"/>
      <c r="N48" s="61"/>
      <c r="O48" s="62">
        <f>O47/E48</f>
        <v>0.56880733944954132</v>
      </c>
      <c r="P48" s="61">
        <f>L47+P47</f>
        <v>0</v>
      </c>
      <c r="Q48" s="61">
        <f>M47+Q47</f>
        <v>0</v>
      </c>
      <c r="R48" s="61">
        <f>N47+R47</f>
        <v>0</v>
      </c>
      <c r="S48" s="62">
        <f>S47/E48</f>
        <v>0.56880733944954132</v>
      </c>
      <c r="T48" s="61">
        <f>P48+T47</f>
        <v>0</v>
      </c>
      <c r="U48" s="61">
        <f>Q48+U47</f>
        <v>0</v>
      </c>
      <c r="V48" s="61">
        <f>R48+V47</f>
        <v>0</v>
      </c>
      <c r="W48" s="62">
        <f>W47/E48</f>
        <v>0.56880733944954132</v>
      </c>
      <c r="X48" s="61">
        <f>T48+X47</f>
        <v>6</v>
      </c>
      <c r="Y48" s="61">
        <f>U48+Y47</f>
        <v>54</v>
      </c>
      <c r="Z48" s="61">
        <f>V48+Z47</f>
        <v>0</v>
      </c>
      <c r="AA48" s="62">
        <f>AA47/E48</f>
        <v>0.75229357798165142</v>
      </c>
      <c r="AB48" s="61">
        <f>X48+AB47</f>
        <v>6</v>
      </c>
      <c r="AC48" s="61">
        <f>Y48+AC47</f>
        <v>54</v>
      </c>
      <c r="AD48" s="61">
        <f>Z48+AD47</f>
        <v>0</v>
      </c>
      <c r="AE48" s="62">
        <f>AE47/E48</f>
        <v>0.75229357798165142</v>
      </c>
      <c r="AF48" s="61">
        <f>AB48+AF47</f>
        <v>6</v>
      </c>
      <c r="AG48" s="61">
        <f>AC48+AG47</f>
        <v>54</v>
      </c>
      <c r="AH48" s="61">
        <f>AD48+AH47</f>
        <v>0</v>
      </c>
      <c r="AI48" s="62">
        <f>AI47/E48</f>
        <v>0.75229357798165142</v>
      </c>
      <c r="AJ48" s="61">
        <f>AF48+AJ47</f>
        <v>6</v>
      </c>
      <c r="AK48" s="61">
        <f>AG48+AK47</f>
        <v>54</v>
      </c>
      <c r="AL48" s="61">
        <f>AH48+AL47</f>
        <v>0</v>
      </c>
      <c r="AM48" s="62">
        <f>AM47/E48</f>
        <v>0.75229357798165142</v>
      </c>
      <c r="AN48" s="61">
        <f>AJ48+AN47</f>
        <v>6</v>
      </c>
      <c r="AO48" s="61">
        <f>AK48+AO47</f>
        <v>54</v>
      </c>
      <c r="AP48" s="61">
        <f>AL48+AP47</f>
        <v>0</v>
      </c>
      <c r="AQ48" s="62">
        <f>AQ47/E48</f>
        <v>0.75229357798165142</v>
      </c>
      <c r="AR48" s="61">
        <f>AN48+AR47</f>
        <v>6</v>
      </c>
      <c r="AS48" s="61">
        <f>AO48+AS47</f>
        <v>54</v>
      </c>
      <c r="AT48" s="61">
        <f>AP48+AT47</f>
        <v>0</v>
      </c>
      <c r="AU48" s="62">
        <f>AU47/E48</f>
        <v>0.75229357798165142</v>
      </c>
      <c r="AV48" s="61">
        <f>AR48+AV47</f>
        <v>6</v>
      </c>
      <c r="AW48" s="61">
        <f>AS48+AW47</f>
        <v>54</v>
      </c>
      <c r="AX48" s="61">
        <f>AT48+AX47</f>
        <v>0</v>
      </c>
      <c r="AY48" s="62">
        <f>AY47/E48</f>
        <v>0.75229357798165142</v>
      </c>
      <c r="AZ48" s="61">
        <f>AV48+AZ47</f>
        <v>6</v>
      </c>
      <c r="BA48" s="61">
        <f>AW48+BA47</f>
        <v>54</v>
      </c>
      <c r="BB48" s="61">
        <f>AX48+BB47</f>
        <v>0</v>
      </c>
      <c r="BC48" s="62">
        <f>BC47/E48</f>
        <v>0.75229357798165142</v>
      </c>
      <c r="BD48" s="61">
        <f>AZ48+BD47</f>
        <v>6</v>
      </c>
      <c r="BE48" s="61">
        <f>BA48+BE47</f>
        <v>54</v>
      </c>
      <c r="BF48" s="61">
        <f>BB48+BF47</f>
        <v>0</v>
      </c>
      <c r="BG48" s="62">
        <f>BG47/E48</f>
        <v>0.75229357798165142</v>
      </c>
    </row>
    <row r="49" spans="1:59" s="65" customFormat="1" x14ac:dyDescent="0.25">
      <c r="D49" s="159"/>
      <c r="G49" s="72"/>
      <c r="H49" s="72"/>
      <c r="I49" s="72"/>
      <c r="J49" s="159"/>
      <c r="K49" s="159"/>
    </row>
    <row r="50" spans="1:59" s="65" customFormat="1" x14ac:dyDescent="0.25">
      <c r="A50" s="73" t="s">
        <v>164</v>
      </c>
      <c r="B50" s="61"/>
      <c r="C50" s="61"/>
      <c r="D50" s="177"/>
      <c r="E50" s="61"/>
      <c r="F50" s="62"/>
      <c r="G50" s="63"/>
      <c r="H50" s="63"/>
      <c r="I50" s="70"/>
      <c r="J50" s="74">
        <v>2027</v>
      </c>
      <c r="K50" s="74">
        <v>2026</v>
      </c>
      <c r="L50" s="64"/>
      <c r="M50" s="64"/>
      <c r="N50" s="64"/>
      <c r="O50" s="63"/>
      <c r="P50" s="64"/>
      <c r="Q50" s="64"/>
      <c r="R50" s="64"/>
      <c r="S50" s="61"/>
      <c r="T50" s="64"/>
      <c r="U50" s="64"/>
      <c r="V50" s="64"/>
      <c r="W50" s="61"/>
      <c r="X50" s="64"/>
      <c r="Y50" s="64"/>
      <c r="Z50" s="64"/>
      <c r="AA50" s="61"/>
      <c r="AB50" s="64"/>
      <c r="AC50" s="64"/>
      <c r="AD50" s="64"/>
      <c r="AE50" s="61"/>
      <c r="AF50" s="64"/>
      <c r="AG50" s="64"/>
      <c r="AH50" s="64"/>
      <c r="AI50" s="61"/>
      <c r="AJ50" s="64"/>
      <c r="AK50" s="64"/>
      <c r="AL50" s="64"/>
      <c r="AM50" s="61"/>
      <c r="AN50" s="64"/>
      <c r="AO50" s="64"/>
      <c r="AP50" s="64"/>
      <c r="AQ50" s="61"/>
      <c r="AR50" s="64"/>
      <c r="AS50" s="64"/>
      <c r="AT50" s="64"/>
      <c r="AU50" s="61"/>
      <c r="AV50" s="64"/>
      <c r="AW50" s="64"/>
      <c r="AX50" s="64"/>
      <c r="AY50" s="61"/>
      <c r="AZ50" s="64"/>
      <c r="BA50" s="64"/>
      <c r="BB50" s="64"/>
      <c r="BC50" s="61"/>
      <c r="BD50" s="64"/>
      <c r="BE50" s="64"/>
      <c r="BF50" s="64"/>
      <c r="BG50" s="61"/>
    </row>
    <row r="51" spans="1:59" s="65" customFormat="1" x14ac:dyDescent="0.25">
      <c r="A51" s="61" t="s">
        <v>360</v>
      </c>
      <c r="B51" s="61" t="s">
        <v>165</v>
      </c>
      <c r="C51" s="66">
        <v>1</v>
      </c>
      <c r="D51" s="177">
        <v>14</v>
      </c>
      <c r="E51" s="1">
        <f t="shared" ref="E51:E56" si="53">D51+1</f>
        <v>15</v>
      </c>
      <c r="F51" s="62">
        <f t="shared" ref="F51:F56" si="54">$BG51/E51</f>
        <v>0.8</v>
      </c>
      <c r="G51" s="63">
        <v>7</v>
      </c>
      <c r="H51" s="63">
        <f t="shared" ref="H51:H56" si="55">+G51+I51</f>
        <v>8</v>
      </c>
      <c r="I51" s="70">
        <v>1</v>
      </c>
      <c r="J51" s="74">
        <v>2027</v>
      </c>
      <c r="K51" s="74">
        <v>2026</v>
      </c>
      <c r="L51" s="64"/>
      <c r="M51" s="64">
        <v>4</v>
      </c>
      <c r="N51" s="64">
        <v>1</v>
      </c>
      <c r="O51" s="63">
        <f t="shared" ref="O51:O56" si="56">SUM(L51:N51)+G51</f>
        <v>12</v>
      </c>
      <c r="P51" s="64"/>
      <c r="Q51" s="64"/>
      <c r="R51" s="64"/>
      <c r="S51" s="61">
        <f t="shared" ref="S51:S56" si="57">SUM(O51:R51)</f>
        <v>12</v>
      </c>
      <c r="T51" s="64"/>
      <c r="U51" s="64"/>
      <c r="V51" s="64"/>
      <c r="W51" s="61">
        <f t="shared" ref="W51:W56" si="58">SUM(S51:V51)</f>
        <v>12</v>
      </c>
      <c r="X51" s="64"/>
      <c r="Y51" s="64"/>
      <c r="Z51" s="64"/>
      <c r="AA51" s="61">
        <f t="shared" ref="AA51:AA56" si="59">SUM(W51:Z51)</f>
        <v>12</v>
      </c>
      <c r="AB51" s="64"/>
      <c r="AC51" s="64"/>
      <c r="AD51" s="64"/>
      <c r="AE51" s="61">
        <f t="shared" ref="AE51:AE56" si="60">SUM(AA51:AD51)</f>
        <v>12</v>
      </c>
      <c r="AF51" s="64"/>
      <c r="AG51" s="64"/>
      <c r="AH51" s="64"/>
      <c r="AI51" s="61">
        <f t="shared" ref="AI51:AI56" si="61">SUM(AE51:AH51)</f>
        <v>12</v>
      </c>
      <c r="AJ51" s="64"/>
      <c r="AK51" s="64"/>
      <c r="AL51" s="64"/>
      <c r="AM51" s="61">
        <f t="shared" ref="AM51:AM56" si="62">SUM(AI51:AL51)</f>
        <v>12</v>
      </c>
      <c r="AN51" s="64"/>
      <c r="AO51" s="64"/>
      <c r="AP51" s="64"/>
      <c r="AQ51" s="61">
        <f t="shared" ref="AQ51:AQ56" si="63">SUM(AM51:AP51)</f>
        <v>12</v>
      </c>
      <c r="AR51" s="64"/>
      <c r="AS51" s="64"/>
      <c r="AT51" s="64"/>
      <c r="AU51" s="61">
        <f t="shared" ref="AU51:AU56" si="64">SUM(AQ51:AT51)</f>
        <v>12</v>
      </c>
      <c r="AV51" s="64"/>
      <c r="AW51" s="64"/>
      <c r="AX51" s="64"/>
      <c r="AY51" s="61">
        <f t="shared" ref="AY51:AY56" si="65">SUM(AU51:AX51)</f>
        <v>12</v>
      </c>
      <c r="AZ51" s="64"/>
      <c r="BA51" s="64"/>
      <c r="BB51" s="64"/>
      <c r="BC51" s="61">
        <f t="shared" ref="BC51:BC56" si="66">SUM(AY51:BB51)</f>
        <v>12</v>
      </c>
      <c r="BD51" s="64"/>
      <c r="BE51" s="64"/>
      <c r="BF51" s="64"/>
      <c r="BG51" s="61">
        <f t="shared" ref="BG51:BG56" si="67">SUM(BC51:BF51)</f>
        <v>12</v>
      </c>
    </row>
    <row r="52" spans="1:59" x14ac:dyDescent="0.25">
      <c r="A52" s="61" t="s">
        <v>360</v>
      </c>
      <c r="B52" s="17" t="s">
        <v>166</v>
      </c>
      <c r="C52" s="12">
        <v>6</v>
      </c>
      <c r="D52" s="176">
        <v>12</v>
      </c>
      <c r="E52" s="1">
        <f t="shared" si="53"/>
        <v>13</v>
      </c>
      <c r="F52" s="2">
        <f t="shared" si="54"/>
        <v>0.92307692307692313</v>
      </c>
      <c r="G52" s="49">
        <v>12</v>
      </c>
      <c r="H52" s="49">
        <f t="shared" si="55"/>
        <v>12</v>
      </c>
      <c r="I52" s="58"/>
      <c r="J52" s="21">
        <v>2027</v>
      </c>
      <c r="K52" s="21">
        <v>2026</v>
      </c>
      <c r="L52" s="9"/>
      <c r="M52" s="9"/>
      <c r="N52" s="9"/>
      <c r="O52" s="49">
        <f t="shared" si="56"/>
        <v>12</v>
      </c>
      <c r="P52" s="9"/>
      <c r="Q52" s="9"/>
      <c r="R52" s="9"/>
      <c r="S52" s="1">
        <f t="shared" si="57"/>
        <v>12</v>
      </c>
      <c r="T52" s="9"/>
      <c r="U52" s="9"/>
      <c r="V52" s="9"/>
      <c r="W52" s="1">
        <f t="shared" si="58"/>
        <v>12</v>
      </c>
      <c r="X52" s="9"/>
      <c r="Y52" s="9"/>
      <c r="Z52" s="9"/>
      <c r="AA52" s="1">
        <f t="shared" si="59"/>
        <v>12</v>
      </c>
      <c r="AB52" s="9"/>
      <c r="AC52" s="9"/>
      <c r="AD52" s="9"/>
      <c r="AE52" s="1">
        <f t="shared" si="60"/>
        <v>12</v>
      </c>
      <c r="AF52" s="9"/>
      <c r="AG52" s="9"/>
      <c r="AH52" s="9"/>
      <c r="AI52" s="1">
        <f t="shared" si="61"/>
        <v>12</v>
      </c>
      <c r="AJ52" s="9"/>
      <c r="AK52" s="9"/>
      <c r="AL52" s="9"/>
      <c r="AM52" s="1">
        <f t="shared" si="62"/>
        <v>12</v>
      </c>
      <c r="AN52" s="9"/>
      <c r="AO52" s="9"/>
      <c r="AP52" s="9"/>
      <c r="AQ52" s="1">
        <f t="shared" si="63"/>
        <v>12</v>
      </c>
      <c r="AR52" s="9"/>
      <c r="AS52" s="9"/>
      <c r="AT52" s="9"/>
      <c r="AU52" s="1">
        <f t="shared" si="64"/>
        <v>12</v>
      </c>
      <c r="AV52" s="9"/>
      <c r="AW52" s="131"/>
      <c r="AX52" s="9"/>
      <c r="AY52" s="1">
        <f t="shared" si="65"/>
        <v>12</v>
      </c>
      <c r="AZ52" s="9"/>
      <c r="BA52" s="9"/>
      <c r="BB52" s="9"/>
      <c r="BC52" s="1">
        <f t="shared" si="66"/>
        <v>12</v>
      </c>
      <c r="BD52" s="9"/>
      <c r="BE52" s="9"/>
      <c r="BF52" s="9"/>
      <c r="BG52" s="1">
        <f t="shared" si="67"/>
        <v>12</v>
      </c>
    </row>
    <row r="53" spans="1:59" x14ac:dyDescent="0.25">
      <c r="A53" s="61" t="s">
        <v>360</v>
      </c>
      <c r="B53" s="17" t="s">
        <v>167</v>
      </c>
      <c r="C53" s="12">
        <v>7</v>
      </c>
      <c r="D53" s="176">
        <v>53</v>
      </c>
      <c r="E53" s="1">
        <f t="shared" si="53"/>
        <v>54</v>
      </c>
      <c r="F53" s="2">
        <f t="shared" si="54"/>
        <v>0.72222222222222221</v>
      </c>
      <c r="G53" s="49">
        <v>39</v>
      </c>
      <c r="H53" s="49">
        <f t="shared" si="55"/>
        <v>40</v>
      </c>
      <c r="I53" s="58">
        <v>1</v>
      </c>
      <c r="J53" s="21">
        <v>2027</v>
      </c>
      <c r="K53" s="21">
        <v>2026</v>
      </c>
      <c r="L53" s="9"/>
      <c r="M53" s="9"/>
      <c r="N53" s="9"/>
      <c r="O53" s="49">
        <f t="shared" si="56"/>
        <v>39</v>
      </c>
      <c r="P53" s="9"/>
      <c r="Q53" s="9"/>
      <c r="R53" s="9"/>
      <c r="S53" s="1">
        <f t="shared" si="57"/>
        <v>39</v>
      </c>
      <c r="T53" s="9"/>
      <c r="U53" s="9"/>
      <c r="V53" s="9"/>
      <c r="W53" s="1">
        <f t="shared" si="58"/>
        <v>39</v>
      </c>
      <c r="X53" s="9"/>
      <c r="Y53" s="9"/>
      <c r="Z53" s="9"/>
      <c r="AA53" s="1">
        <f t="shared" si="59"/>
        <v>39</v>
      </c>
      <c r="AB53" s="9"/>
      <c r="AC53" s="9"/>
      <c r="AD53" s="9"/>
      <c r="AE53" s="1">
        <f t="shared" si="60"/>
        <v>39</v>
      </c>
      <c r="AF53" s="9"/>
      <c r="AG53" s="9"/>
      <c r="AH53" s="9"/>
      <c r="AI53" s="1">
        <f t="shared" si="61"/>
        <v>39</v>
      </c>
      <c r="AJ53" s="9"/>
      <c r="AK53" s="9"/>
      <c r="AL53" s="9"/>
      <c r="AM53" s="1">
        <f t="shared" si="62"/>
        <v>39</v>
      </c>
      <c r="AN53" s="9"/>
      <c r="AO53" s="9"/>
      <c r="AP53" s="9"/>
      <c r="AQ53" s="1">
        <f t="shared" si="63"/>
        <v>39</v>
      </c>
      <c r="AR53" s="9"/>
      <c r="AS53" s="9"/>
      <c r="AT53" s="9"/>
      <c r="AU53" s="1">
        <f t="shared" si="64"/>
        <v>39</v>
      </c>
      <c r="AV53" s="9"/>
      <c r="AW53" s="9"/>
      <c r="AX53" s="9"/>
      <c r="AY53" s="1">
        <f t="shared" si="65"/>
        <v>39</v>
      </c>
      <c r="AZ53" s="9"/>
      <c r="BA53" s="9"/>
      <c r="BB53" s="9"/>
      <c r="BC53" s="1">
        <f t="shared" si="66"/>
        <v>39</v>
      </c>
      <c r="BD53" s="9"/>
      <c r="BE53" s="9"/>
      <c r="BF53" s="9"/>
      <c r="BG53" s="1">
        <f t="shared" si="67"/>
        <v>39</v>
      </c>
    </row>
    <row r="54" spans="1:59" x14ac:dyDescent="0.25">
      <c r="A54" s="61" t="s">
        <v>360</v>
      </c>
      <c r="B54" s="17" t="s">
        <v>168</v>
      </c>
      <c r="C54" s="12">
        <v>12</v>
      </c>
      <c r="D54" s="176">
        <v>28</v>
      </c>
      <c r="E54" s="1">
        <f t="shared" si="53"/>
        <v>29</v>
      </c>
      <c r="F54" s="2">
        <f t="shared" si="54"/>
        <v>0.44827586206896552</v>
      </c>
      <c r="G54" s="49">
        <v>13</v>
      </c>
      <c r="H54" s="49">
        <f t="shared" si="55"/>
        <v>13</v>
      </c>
      <c r="I54" s="58"/>
      <c r="J54" s="21">
        <v>2027</v>
      </c>
      <c r="K54" s="21">
        <v>2026</v>
      </c>
      <c r="L54" s="9"/>
      <c r="M54" s="9"/>
      <c r="N54" s="9"/>
      <c r="O54" s="49">
        <f t="shared" si="56"/>
        <v>13</v>
      </c>
      <c r="P54" s="9"/>
      <c r="Q54" s="9"/>
      <c r="R54" s="9"/>
      <c r="S54" s="1">
        <f t="shared" si="57"/>
        <v>13</v>
      </c>
      <c r="T54" s="9"/>
      <c r="U54" s="9"/>
      <c r="V54" s="9"/>
      <c r="W54" s="1">
        <f t="shared" si="58"/>
        <v>13</v>
      </c>
      <c r="X54" s="9"/>
      <c r="Y54" s="9"/>
      <c r="Z54" s="9"/>
      <c r="AA54" s="1">
        <f t="shared" si="59"/>
        <v>13</v>
      </c>
      <c r="AB54" s="9"/>
      <c r="AC54" s="9"/>
      <c r="AD54" s="9"/>
      <c r="AE54" s="1">
        <f t="shared" si="60"/>
        <v>13</v>
      </c>
      <c r="AF54" s="9"/>
      <c r="AG54" s="9"/>
      <c r="AH54" s="9"/>
      <c r="AI54" s="1">
        <f t="shared" si="61"/>
        <v>13</v>
      </c>
      <c r="AJ54" s="9"/>
      <c r="AK54" s="9"/>
      <c r="AL54" s="9"/>
      <c r="AM54" s="1">
        <f t="shared" si="62"/>
        <v>13</v>
      </c>
      <c r="AN54" s="9"/>
      <c r="AO54" s="9"/>
      <c r="AP54" s="9"/>
      <c r="AQ54" s="1">
        <f t="shared" si="63"/>
        <v>13</v>
      </c>
      <c r="AR54" s="9"/>
      <c r="AS54" s="9"/>
      <c r="AT54" s="9"/>
      <c r="AU54" s="1">
        <f t="shared" si="64"/>
        <v>13</v>
      </c>
      <c r="AV54" s="9"/>
      <c r="AW54" s="9"/>
      <c r="AX54" s="9"/>
      <c r="AY54" s="1">
        <f t="shared" si="65"/>
        <v>13</v>
      </c>
      <c r="AZ54" s="9"/>
      <c r="BA54" s="9"/>
      <c r="BB54" s="9"/>
      <c r="BC54" s="1">
        <f t="shared" si="66"/>
        <v>13</v>
      </c>
      <c r="BD54" s="9"/>
      <c r="BE54" s="9"/>
      <c r="BF54" s="9"/>
      <c r="BG54" s="1">
        <f t="shared" si="67"/>
        <v>13</v>
      </c>
    </row>
    <row r="55" spans="1:59" s="65" customFormat="1" x14ac:dyDescent="0.25">
      <c r="A55" s="61" t="s">
        <v>360</v>
      </c>
      <c r="B55" s="93" t="s">
        <v>169</v>
      </c>
      <c r="C55" s="66">
        <v>15</v>
      </c>
      <c r="D55" s="177">
        <v>38</v>
      </c>
      <c r="E55" s="1">
        <f t="shared" si="53"/>
        <v>39</v>
      </c>
      <c r="F55" s="62">
        <f t="shared" si="54"/>
        <v>0.84615384615384615</v>
      </c>
      <c r="G55" s="63">
        <v>28</v>
      </c>
      <c r="H55" s="63">
        <f t="shared" si="55"/>
        <v>29</v>
      </c>
      <c r="I55" s="70">
        <v>1</v>
      </c>
      <c r="J55" s="21">
        <v>2027</v>
      </c>
      <c r="K55" s="21">
        <v>2026</v>
      </c>
      <c r="L55" s="64"/>
      <c r="M55" s="64">
        <v>5</v>
      </c>
      <c r="N55" s="64"/>
      <c r="O55" s="63">
        <f t="shared" si="56"/>
        <v>33</v>
      </c>
      <c r="P55" s="64"/>
      <c r="Q55" s="64"/>
      <c r="R55" s="64"/>
      <c r="S55" s="61">
        <f t="shared" si="57"/>
        <v>33</v>
      </c>
      <c r="T55" s="64"/>
      <c r="U55" s="64"/>
      <c r="V55" s="64"/>
      <c r="W55" s="61">
        <f t="shared" si="58"/>
        <v>33</v>
      </c>
      <c r="X55" s="64"/>
      <c r="Y55" s="64"/>
      <c r="Z55" s="64"/>
      <c r="AA55" s="61">
        <f t="shared" si="59"/>
        <v>33</v>
      </c>
      <c r="AB55" s="64"/>
      <c r="AC55" s="64"/>
      <c r="AD55" s="64"/>
      <c r="AE55" s="61">
        <f t="shared" si="60"/>
        <v>33</v>
      </c>
      <c r="AF55" s="64"/>
      <c r="AG55" s="64"/>
      <c r="AH55" s="64"/>
      <c r="AI55" s="61">
        <f t="shared" si="61"/>
        <v>33</v>
      </c>
      <c r="AJ55" s="64"/>
      <c r="AK55" s="64"/>
      <c r="AL55" s="64"/>
      <c r="AM55" s="61">
        <f t="shared" si="62"/>
        <v>33</v>
      </c>
      <c r="AN55" s="64"/>
      <c r="AO55" s="64"/>
      <c r="AP55" s="64"/>
      <c r="AQ55" s="61">
        <f t="shared" si="63"/>
        <v>33</v>
      </c>
      <c r="AR55" s="64"/>
      <c r="AS55" s="64"/>
      <c r="AT55" s="64"/>
      <c r="AU55" s="61">
        <f t="shared" si="64"/>
        <v>33</v>
      </c>
      <c r="AV55" s="64"/>
      <c r="AW55" s="64"/>
      <c r="AX55" s="64"/>
      <c r="AY55" s="61">
        <f t="shared" si="65"/>
        <v>33</v>
      </c>
      <c r="AZ55" s="64"/>
      <c r="BA55" s="64"/>
      <c r="BB55" s="64"/>
      <c r="BC55" s="61">
        <f t="shared" si="66"/>
        <v>33</v>
      </c>
      <c r="BD55" s="64"/>
      <c r="BE55" s="64"/>
      <c r="BF55" s="64"/>
      <c r="BG55" s="61">
        <f t="shared" si="67"/>
        <v>33</v>
      </c>
    </row>
    <row r="56" spans="1:59" s="65" customFormat="1" x14ac:dyDescent="0.25">
      <c r="A56" s="61" t="s">
        <v>360</v>
      </c>
      <c r="B56" s="95" t="s">
        <v>170</v>
      </c>
      <c r="C56" s="67">
        <v>17</v>
      </c>
      <c r="D56" s="181">
        <v>19</v>
      </c>
      <c r="E56" s="1">
        <f t="shared" si="53"/>
        <v>20</v>
      </c>
      <c r="F56" s="62">
        <f t="shared" si="54"/>
        <v>0.95</v>
      </c>
      <c r="G56" s="63">
        <v>16</v>
      </c>
      <c r="H56" s="63">
        <f t="shared" si="55"/>
        <v>16</v>
      </c>
      <c r="I56" s="70"/>
      <c r="J56" s="21">
        <v>2027</v>
      </c>
      <c r="K56" s="21">
        <v>2026</v>
      </c>
      <c r="L56" s="64"/>
      <c r="M56" s="64"/>
      <c r="N56" s="64"/>
      <c r="O56" s="63">
        <f t="shared" si="56"/>
        <v>16</v>
      </c>
      <c r="P56" s="64"/>
      <c r="Q56" s="64"/>
      <c r="R56" s="64"/>
      <c r="S56" s="61">
        <f t="shared" si="57"/>
        <v>16</v>
      </c>
      <c r="T56" s="64"/>
      <c r="U56" s="64">
        <v>3</v>
      </c>
      <c r="V56" s="64"/>
      <c r="W56" s="61">
        <f t="shared" si="58"/>
        <v>19</v>
      </c>
      <c r="X56" s="64"/>
      <c r="Y56" s="64"/>
      <c r="Z56" s="64"/>
      <c r="AA56" s="61">
        <f t="shared" si="59"/>
        <v>19</v>
      </c>
      <c r="AB56" s="64"/>
      <c r="AC56" s="64"/>
      <c r="AD56" s="64"/>
      <c r="AE56" s="61">
        <f t="shared" si="60"/>
        <v>19</v>
      </c>
      <c r="AF56" s="64"/>
      <c r="AG56" s="64"/>
      <c r="AH56" s="64"/>
      <c r="AI56" s="61">
        <f t="shared" si="61"/>
        <v>19</v>
      </c>
      <c r="AJ56" s="64"/>
      <c r="AK56" s="64"/>
      <c r="AL56" s="64"/>
      <c r="AM56" s="61">
        <f t="shared" si="62"/>
        <v>19</v>
      </c>
      <c r="AN56" s="64"/>
      <c r="AO56" s="64"/>
      <c r="AP56" s="64"/>
      <c r="AQ56" s="61">
        <f t="shared" si="63"/>
        <v>19</v>
      </c>
      <c r="AR56" s="64"/>
      <c r="AS56" s="64"/>
      <c r="AT56" s="64"/>
      <c r="AU56" s="61">
        <f t="shared" si="64"/>
        <v>19</v>
      </c>
      <c r="AV56" s="64"/>
      <c r="AW56" s="64"/>
      <c r="AX56" s="64"/>
      <c r="AY56" s="61">
        <f t="shared" si="65"/>
        <v>19</v>
      </c>
      <c r="AZ56" s="64"/>
      <c r="BA56" s="64"/>
      <c r="BB56" s="64"/>
      <c r="BC56" s="61">
        <f t="shared" si="66"/>
        <v>19</v>
      </c>
      <c r="BD56" s="64"/>
      <c r="BE56" s="64"/>
      <c r="BF56" s="64"/>
      <c r="BG56" s="61">
        <f t="shared" si="67"/>
        <v>19</v>
      </c>
    </row>
    <row r="57" spans="1:59" s="65" customFormat="1" x14ac:dyDescent="0.25">
      <c r="A57" s="61"/>
      <c r="B57" s="87"/>
      <c r="C57" s="87"/>
      <c r="D57" s="115"/>
      <c r="E57" s="87"/>
      <c r="F57" s="87"/>
      <c r="G57" s="69"/>
      <c r="H57" s="69"/>
      <c r="I57" s="69"/>
      <c r="J57" s="115"/>
      <c r="K57" s="115"/>
      <c r="L57" s="87">
        <f>SUM(L52:L56)</f>
        <v>0</v>
      </c>
      <c r="M57" s="87">
        <f>SUM(M52:M56)</f>
        <v>5</v>
      </c>
      <c r="N57" s="87">
        <f>SUM(N52:N56)</f>
        <v>0</v>
      </c>
      <c r="O57" s="69">
        <f t="shared" ref="O57:AM57" si="68">SUM(O50:O56)</f>
        <v>125</v>
      </c>
      <c r="P57" s="69">
        <f t="shared" si="68"/>
        <v>0</v>
      </c>
      <c r="Q57" s="69">
        <f t="shared" si="68"/>
        <v>0</v>
      </c>
      <c r="R57" s="69">
        <f t="shared" si="68"/>
        <v>0</v>
      </c>
      <c r="S57" s="69">
        <f t="shared" si="68"/>
        <v>125</v>
      </c>
      <c r="T57" s="69">
        <f t="shared" si="68"/>
        <v>0</v>
      </c>
      <c r="U57" s="69">
        <f t="shared" si="68"/>
        <v>3</v>
      </c>
      <c r="V57" s="69">
        <f t="shared" si="68"/>
        <v>0</v>
      </c>
      <c r="W57" s="69">
        <f t="shared" si="68"/>
        <v>128</v>
      </c>
      <c r="X57" s="69">
        <f t="shared" si="68"/>
        <v>0</v>
      </c>
      <c r="Y57" s="69">
        <f t="shared" si="68"/>
        <v>0</v>
      </c>
      <c r="Z57" s="69">
        <f t="shared" si="68"/>
        <v>0</v>
      </c>
      <c r="AA57" s="69">
        <f t="shared" si="68"/>
        <v>128</v>
      </c>
      <c r="AB57" s="69">
        <f t="shared" si="68"/>
        <v>0</v>
      </c>
      <c r="AC57" s="69">
        <f t="shared" si="68"/>
        <v>0</v>
      </c>
      <c r="AD57" s="69">
        <f t="shared" si="68"/>
        <v>0</v>
      </c>
      <c r="AE57" s="69">
        <f t="shared" si="68"/>
        <v>128</v>
      </c>
      <c r="AF57" s="69">
        <f t="shared" si="68"/>
        <v>0</v>
      </c>
      <c r="AG57" s="69">
        <f t="shared" si="68"/>
        <v>0</v>
      </c>
      <c r="AH57" s="69">
        <f t="shared" si="68"/>
        <v>0</v>
      </c>
      <c r="AI57" s="69">
        <f t="shared" si="68"/>
        <v>128</v>
      </c>
      <c r="AJ57" s="69">
        <f t="shared" si="68"/>
        <v>0</v>
      </c>
      <c r="AK57" s="69">
        <f t="shared" si="68"/>
        <v>0</v>
      </c>
      <c r="AL57" s="69">
        <f t="shared" si="68"/>
        <v>0</v>
      </c>
      <c r="AM57" s="69">
        <f t="shared" si="68"/>
        <v>128</v>
      </c>
      <c r="AN57" s="69">
        <f t="shared" ref="AN57:BG57" si="69">SUM(AN50:AN56)</f>
        <v>0</v>
      </c>
      <c r="AO57" s="69">
        <f t="shared" si="69"/>
        <v>0</v>
      </c>
      <c r="AP57" s="69">
        <f t="shared" si="69"/>
        <v>0</v>
      </c>
      <c r="AQ57" s="69">
        <f t="shared" si="69"/>
        <v>128</v>
      </c>
      <c r="AR57" s="69">
        <f t="shared" si="69"/>
        <v>0</v>
      </c>
      <c r="AS57" s="69">
        <f t="shared" si="69"/>
        <v>0</v>
      </c>
      <c r="AT57" s="69">
        <f t="shared" si="69"/>
        <v>0</v>
      </c>
      <c r="AU57" s="69">
        <f t="shared" si="69"/>
        <v>128</v>
      </c>
      <c r="AV57" s="69">
        <f t="shared" si="69"/>
        <v>0</v>
      </c>
      <c r="AW57" s="69">
        <f t="shared" si="69"/>
        <v>0</v>
      </c>
      <c r="AX57" s="69">
        <f t="shared" si="69"/>
        <v>0</v>
      </c>
      <c r="AY57" s="69">
        <f t="shared" si="69"/>
        <v>128</v>
      </c>
      <c r="AZ57" s="69">
        <f t="shared" si="69"/>
        <v>0</v>
      </c>
      <c r="BA57" s="69">
        <f t="shared" si="69"/>
        <v>0</v>
      </c>
      <c r="BB57" s="69">
        <f t="shared" si="69"/>
        <v>0</v>
      </c>
      <c r="BC57" s="69">
        <f t="shared" si="69"/>
        <v>128</v>
      </c>
      <c r="BD57" s="69">
        <f t="shared" si="69"/>
        <v>0</v>
      </c>
      <c r="BE57" s="69">
        <f t="shared" si="69"/>
        <v>0</v>
      </c>
      <c r="BF57" s="69">
        <f t="shared" si="69"/>
        <v>0</v>
      </c>
      <c r="BG57" s="69">
        <f t="shared" si="69"/>
        <v>128</v>
      </c>
    </row>
    <row r="58" spans="1:59" s="65" customFormat="1" x14ac:dyDescent="0.25">
      <c r="A58" s="61"/>
      <c r="B58" s="61" t="s">
        <v>31</v>
      </c>
      <c r="C58" s="61">
        <f>COUNT(C51:C56)</f>
        <v>6</v>
      </c>
      <c r="D58" s="66">
        <f>SUM(D50:D56)</f>
        <v>164</v>
      </c>
      <c r="E58" s="61">
        <f>SUM(D50:D56)+1</f>
        <v>165</v>
      </c>
      <c r="F58" s="62">
        <f>$BG57/E58</f>
        <v>0.77575757575757576</v>
      </c>
      <c r="G58" s="63">
        <f>SUM(G50:G56)</f>
        <v>115</v>
      </c>
      <c r="H58" s="63">
        <f>SUM(H50:H56)</f>
        <v>118</v>
      </c>
      <c r="I58" s="63">
        <f>SUM(I50:I56)</f>
        <v>3</v>
      </c>
      <c r="J58" s="66"/>
      <c r="K58" s="66"/>
      <c r="L58" s="61"/>
      <c r="M58" s="61"/>
      <c r="N58" s="61"/>
      <c r="O58" s="62">
        <f>O57/E58</f>
        <v>0.75757575757575757</v>
      </c>
      <c r="P58" s="61">
        <f>L57+P57</f>
        <v>0</v>
      </c>
      <c r="Q58" s="61">
        <f>M57+Q57</f>
        <v>5</v>
      </c>
      <c r="R58" s="61">
        <f>N57+R57</f>
        <v>0</v>
      </c>
      <c r="S58" s="62">
        <f>S57/E58</f>
        <v>0.75757575757575757</v>
      </c>
      <c r="T58" s="61">
        <f>P58+T57</f>
        <v>0</v>
      </c>
      <c r="U58" s="61">
        <f>Q58+U57</f>
        <v>8</v>
      </c>
      <c r="V58" s="61">
        <f>R58+V57</f>
        <v>0</v>
      </c>
      <c r="W58" s="62">
        <f>W57/E58</f>
        <v>0.77575757575757576</v>
      </c>
      <c r="X58" s="61">
        <f>T58+X57</f>
        <v>0</v>
      </c>
      <c r="Y58" s="61">
        <f>U58+Y57</f>
        <v>8</v>
      </c>
      <c r="Z58" s="61">
        <f>V58+Z57</f>
        <v>0</v>
      </c>
      <c r="AA58" s="62">
        <f>AA57/E58</f>
        <v>0.77575757575757576</v>
      </c>
      <c r="AB58" s="61">
        <f>X58+AB57</f>
        <v>0</v>
      </c>
      <c r="AC58" s="61">
        <f>Y58+AC57</f>
        <v>8</v>
      </c>
      <c r="AD58" s="61">
        <f>Z58+AD57</f>
        <v>0</v>
      </c>
      <c r="AE58" s="62">
        <f>AE57/E58</f>
        <v>0.77575757575757576</v>
      </c>
      <c r="AF58" s="61">
        <f>AB58+AF57</f>
        <v>0</v>
      </c>
      <c r="AG58" s="61">
        <f>AC58+AG57</f>
        <v>8</v>
      </c>
      <c r="AH58" s="61">
        <f>AD58+AH57</f>
        <v>0</v>
      </c>
      <c r="AI58" s="62">
        <f>AI57/E58</f>
        <v>0.77575757575757576</v>
      </c>
      <c r="AJ58" s="61">
        <f>AF58+AJ57</f>
        <v>0</v>
      </c>
      <c r="AK58" s="61">
        <f>AG58+AK57</f>
        <v>8</v>
      </c>
      <c r="AL58" s="61">
        <f>AH58+AL57</f>
        <v>0</v>
      </c>
      <c r="AM58" s="62">
        <f>AM57/E58</f>
        <v>0.77575757575757576</v>
      </c>
      <c r="AN58" s="61">
        <f>AJ58+AN57</f>
        <v>0</v>
      </c>
      <c r="AO58" s="61">
        <f>AK58+AO57</f>
        <v>8</v>
      </c>
      <c r="AP58" s="61">
        <f>AL58+AP57</f>
        <v>0</v>
      </c>
      <c r="AQ58" s="62">
        <f>AQ57/E58</f>
        <v>0.77575757575757576</v>
      </c>
      <c r="AR58" s="61">
        <f>AN58+AR57</f>
        <v>0</v>
      </c>
      <c r="AS58" s="61">
        <f>AO58+AS57</f>
        <v>8</v>
      </c>
      <c r="AT58" s="61">
        <f>AP58+AT57</f>
        <v>0</v>
      </c>
      <c r="AU58" s="62">
        <f>AU57/E58</f>
        <v>0.77575757575757576</v>
      </c>
      <c r="AV58" s="61">
        <f>AR58+AV57</f>
        <v>0</v>
      </c>
      <c r="AW58" s="61">
        <f>AS58+AW57</f>
        <v>8</v>
      </c>
      <c r="AX58" s="61">
        <f>AT58+AX57</f>
        <v>0</v>
      </c>
      <c r="AY58" s="62">
        <f>AY57/E58</f>
        <v>0.77575757575757576</v>
      </c>
      <c r="AZ58" s="61">
        <f>AV58+AZ57</f>
        <v>0</v>
      </c>
      <c r="BA58" s="61">
        <f>AW58+BA57</f>
        <v>8</v>
      </c>
      <c r="BB58" s="61">
        <f>AX58+BB57</f>
        <v>0</v>
      </c>
      <c r="BC58" s="62">
        <f>BC57/E58</f>
        <v>0.77575757575757576</v>
      </c>
      <c r="BD58" s="61">
        <f>AZ58+BD57</f>
        <v>0</v>
      </c>
      <c r="BE58" s="61">
        <f>BA58+BE57</f>
        <v>8</v>
      </c>
      <c r="BF58" s="61">
        <f>BB58+BF57</f>
        <v>0</v>
      </c>
      <c r="BG58" s="62">
        <f>BG57/E58</f>
        <v>0.77575757575757576</v>
      </c>
    </row>
    <row r="59" spans="1:59" s="65" customFormat="1" x14ac:dyDescent="0.25">
      <c r="D59" s="159"/>
      <c r="G59" s="72"/>
      <c r="H59" s="72"/>
      <c r="I59" s="72"/>
      <c r="J59" s="159"/>
      <c r="K59" s="159"/>
    </row>
    <row r="60" spans="1:59" s="65" customFormat="1" x14ac:dyDescent="0.25">
      <c r="A60" s="73" t="s">
        <v>171</v>
      </c>
      <c r="B60" s="61"/>
      <c r="C60" s="61"/>
      <c r="D60" s="177"/>
      <c r="E60" s="61"/>
      <c r="F60" s="62"/>
      <c r="G60" s="63"/>
      <c r="H60" s="63"/>
      <c r="I60" s="70"/>
      <c r="J60" s="74">
        <v>2027</v>
      </c>
      <c r="K60" s="74">
        <v>2026</v>
      </c>
      <c r="L60" s="64"/>
      <c r="M60" s="64"/>
      <c r="N60" s="64"/>
      <c r="O60" s="63"/>
      <c r="P60" s="64"/>
      <c r="Q60" s="64"/>
      <c r="R60" s="64"/>
      <c r="S60" s="61"/>
      <c r="T60" s="64"/>
      <c r="U60" s="64"/>
      <c r="V60" s="64"/>
      <c r="W60" s="61"/>
      <c r="X60" s="64"/>
      <c r="Y60" s="64"/>
      <c r="Z60" s="64"/>
      <c r="AA60" s="61"/>
      <c r="AB60" s="64"/>
      <c r="AC60" s="64"/>
      <c r="AD60" s="64"/>
      <c r="AE60" s="61"/>
      <c r="AF60" s="64"/>
      <c r="AG60" s="64"/>
      <c r="AH60" s="64"/>
      <c r="AI60" s="61"/>
      <c r="AJ60" s="64"/>
      <c r="AK60" s="64"/>
      <c r="AL60" s="64"/>
      <c r="AM60" s="61"/>
      <c r="AN60" s="64"/>
      <c r="AO60" s="64"/>
      <c r="AP60" s="64"/>
      <c r="AQ60" s="61"/>
      <c r="AR60" s="64"/>
      <c r="AS60" s="64"/>
      <c r="AT60" s="64"/>
      <c r="AU60" s="61"/>
      <c r="AV60" s="64"/>
      <c r="AW60" s="64"/>
      <c r="AX60" s="64"/>
      <c r="AY60" s="61"/>
      <c r="AZ60" s="64"/>
      <c r="BA60" s="64"/>
      <c r="BB60" s="64"/>
      <c r="BC60" s="61"/>
      <c r="BD60" s="64"/>
      <c r="BE60" s="64"/>
      <c r="BF60" s="64"/>
      <c r="BG60" s="61"/>
    </row>
    <row r="61" spans="1:59" s="65" customFormat="1" x14ac:dyDescent="0.25">
      <c r="A61" s="1" t="s">
        <v>360</v>
      </c>
      <c r="B61" s="61" t="s">
        <v>172</v>
      </c>
      <c r="C61" s="66">
        <v>1</v>
      </c>
      <c r="D61" s="177">
        <v>44</v>
      </c>
      <c r="E61" s="1">
        <f t="shared" ref="E61:E68" si="70">D61+1</f>
        <v>45</v>
      </c>
      <c r="F61" s="62">
        <f t="shared" ref="F61:F68" si="71">$BG61/E61</f>
        <v>0.82222222222222219</v>
      </c>
      <c r="G61" s="63">
        <v>22</v>
      </c>
      <c r="H61" s="63">
        <f t="shared" ref="H61:H68" si="72">+G61+I61</f>
        <v>22</v>
      </c>
      <c r="I61" s="70"/>
      <c r="J61" s="74">
        <v>2027</v>
      </c>
      <c r="K61" s="74">
        <v>2026</v>
      </c>
      <c r="L61" s="64"/>
      <c r="M61" s="64"/>
      <c r="N61" s="64"/>
      <c r="O61" s="63">
        <f>SUM(L61:N61)+G61</f>
        <v>22</v>
      </c>
      <c r="P61" s="64"/>
      <c r="Q61" s="64"/>
      <c r="R61" s="64"/>
      <c r="S61" s="61">
        <f t="shared" ref="S61:S68" si="73">SUM(O61:R61)</f>
        <v>22</v>
      </c>
      <c r="T61" s="64"/>
      <c r="U61" s="64">
        <v>15</v>
      </c>
      <c r="V61" s="64"/>
      <c r="W61" s="61">
        <f t="shared" ref="W61:W68" si="74">SUM(S61:V61)</f>
        <v>37</v>
      </c>
      <c r="X61" s="64"/>
      <c r="Y61" s="64"/>
      <c r="Z61" s="64"/>
      <c r="AA61" s="61">
        <f t="shared" ref="AA61:AA68" si="75">SUM(W61:Z61)</f>
        <v>37</v>
      </c>
      <c r="AB61" s="64"/>
      <c r="AC61" s="64"/>
      <c r="AD61" s="64"/>
      <c r="AE61" s="61">
        <f t="shared" ref="AE61:AE68" si="76">SUM(AA61:AD61)</f>
        <v>37</v>
      </c>
      <c r="AF61" s="64"/>
      <c r="AG61" s="64"/>
      <c r="AH61" s="64"/>
      <c r="AI61" s="61">
        <f t="shared" ref="AI61:AI68" si="77">SUM(AE61:AH61)</f>
        <v>37</v>
      </c>
      <c r="AJ61" s="64"/>
      <c r="AK61" s="64"/>
      <c r="AL61" s="64"/>
      <c r="AM61" s="61">
        <f t="shared" ref="AM61:AM68" si="78">SUM(AI61:AL61)</f>
        <v>37</v>
      </c>
      <c r="AN61" s="64"/>
      <c r="AO61" s="64"/>
      <c r="AP61" s="64"/>
      <c r="AQ61" s="61">
        <f t="shared" ref="AQ61:AQ68" si="79">SUM(AM61:AP61)</f>
        <v>37</v>
      </c>
      <c r="AR61" s="64"/>
      <c r="AS61" s="64"/>
      <c r="AT61" s="64"/>
      <c r="AU61" s="61">
        <f t="shared" ref="AU61:AU68" si="80">SUM(AQ61:AT61)</f>
        <v>37</v>
      </c>
      <c r="AV61" s="64"/>
      <c r="AW61" s="64"/>
      <c r="AX61" s="64"/>
      <c r="AY61" s="61">
        <f t="shared" ref="AY61:AY68" si="81">SUM(AU61:AX61)</f>
        <v>37</v>
      </c>
      <c r="AZ61" s="64"/>
      <c r="BA61" s="64"/>
      <c r="BB61" s="64"/>
      <c r="BC61" s="61">
        <f t="shared" ref="BC61:BC68" si="82">SUM(AY61:BB61)</f>
        <v>37</v>
      </c>
      <c r="BD61" s="64"/>
      <c r="BE61" s="64"/>
      <c r="BF61" s="64"/>
      <c r="BG61" s="61">
        <f t="shared" ref="BG61:BG68" si="83">SUM(BC61:BF61)</f>
        <v>37</v>
      </c>
    </row>
    <row r="62" spans="1:59" s="65" customFormat="1" x14ac:dyDescent="0.25">
      <c r="A62" s="61" t="s">
        <v>360</v>
      </c>
      <c r="B62" s="61" t="s">
        <v>173</v>
      </c>
      <c r="C62" s="66">
        <v>2</v>
      </c>
      <c r="D62" s="177">
        <v>27</v>
      </c>
      <c r="E62" s="1">
        <f t="shared" si="70"/>
        <v>28</v>
      </c>
      <c r="F62" s="62">
        <f t="shared" si="71"/>
        <v>0.8214285714285714</v>
      </c>
      <c r="G62" s="63">
        <v>8</v>
      </c>
      <c r="H62" s="63">
        <f>+G62+I62</f>
        <v>10</v>
      </c>
      <c r="I62" s="70">
        <v>2</v>
      </c>
      <c r="J62" s="74">
        <v>2027</v>
      </c>
      <c r="K62" s="74">
        <v>2026</v>
      </c>
      <c r="L62" s="64"/>
      <c r="M62" s="64"/>
      <c r="N62" s="64">
        <v>1</v>
      </c>
      <c r="O62" s="63">
        <f>SUM(L62:N62)+G62</f>
        <v>9</v>
      </c>
      <c r="P62" s="64"/>
      <c r="Q62" s="64">
        <v>14</v>
      </c>
      <c r="R62" s="64"/>
      <c r="S62" s="63">
        <f t="shared" si="73"/>
        <v>23</v>
      </c>
      <c r="T62" s="64"/>
      <c r="U62" s="64"/>
      <c r="V62" s="64"/>
      <c r="W62" s="61">
        <f t="shared" si="74"/>
        <v>23</v>
      </c>
      <c r="X62" s="64"/>
      <c r="Y62" s="64"/>
      <c r="Z62" s="64"/>
      <c r="AA62" s="61">
        <f t="shared" si="75"/>
        <v>23</v>
      </c>
      <c r="AB62" s="64"/>
      <c r="AC62" s="64"/>
      <c r="AD62" s="64"/>
      <c r="AE62" s="61">
        <f t="shared" si="76"/>
        <v>23</v>
      </c>
      <c r="AF62" s="64"/>
      <c r="AG62" s="64"/>
      <c r="AH62" s="64"/>
      <c r="AI62" s="61">
        <f t="shared" si="77"/>
        <v>23</v>
      </c>
      <c r="AJ62" s="64"/>
      <c r="AK62" s="64"/>
      <c r="AL62" s="64"/>
      <c r="AM62" s="61">
        <f t="shared" si="78"/>
        <v>23</v>
      </c>
      <c r="AN62" s="64"/>
      <c r="AO62" s="64"/>
      <c r="AP62" s="64"/>
      <c r="AQ62" s="61">
        <f t="shared" si="79"/>
        <v>23</v>
      </c>
      <c r="AR62" s="64"/>
      <c r="AS62" s="64"/>
      <c r="AT62" s="64"/>
      <c r="AU62" s="61">
        <f t="shared" si="80"/>
        <v>23</v>
      </c>
      <c r="AV62" s="64"/>
      <c r="AW62" s="64"/>
      <c r="AX62" s="64"/>
      <c r="AY62" s="61">
        <f t="shared" si="81"/>
        <v>23</v>
      </c>
      <c r="AZ62" s="64"/>
      <c r="BA62" s="64"/>
      <c r="BB62" s="64"/>
      <c r="BC62" s="61">
        <f t="shared" si="82"/>
        <v>23</v>
      </c>
      <c r="BD62" s="64"/>
      <c r="BE62" s="64"/>
      <c r="BF62" s="64"/>
      <c r="BG62" s="61">
        <f t="shared" si="83"/>
        <v>23</v>
      </c>
    </row>
    <row r="63" spans="1:59" s="65" customFormat="1" x14ac:dyDescent="0.25">
      <c r="A63" s="61" t="s">
        <v>360</v>
      </c>
      <c r="B63" s="93" t="s">
        <v>174</v>
      </c>
      <c r="C63" s="66">
        <v>5</v>
      </c>
      <c r="D63" s="181">
        <v>67</v>
      </c>
      <c r="E63" s="1">
        <f t="shared" si="70"/>
        <v>68</v>
      </c>
      <c r="F63" s="62">
        <f t="shared" si="71"/>
        <v>1.0147058823529411</v>
      </c>
      <c r="G63" s="63">
        <v>56</v>
      </c>
      <c r="H63" s="63">
        <f t="shared" si="72"/>
        <v>56</v>
      </c>
      <c r="I63" s="70"/>
      <c r="J63" s="74">
        <v>2027</v>
      </c>
      <c r="K63" s="74">
        <v>2026</v>
      </c>
      <c r="L63" s="64">
        <v>1</v>
      </c>
      <c r="M63" s="64"/>
      <c r="N63" s="64"/>
      <c r="O63" s="63">
        <f t="shared" ref="O63:O68" si="84">SUM(L63:N63)+G63</f>
        <v>57</v>
      </c>
      <c r="P63" s="64">
        <v>1</v>
      </c>
      <c r="Q63" s="64">
        <v>10</v>
      </c>
      <c r="R63" s="64"/>
      <c r="S63" s="61">
        <f t="shared" si="73"/>
        <v>68</v>
      </c>
      <c r="T63" s="64">
        <v>1</v>
      </c>
      <c r="U63" s="64"/>
      <c r="V63" s="64"/>
      <c r="W63" s="61">
        <f t="shared" si="74"/>
        <v>69</v>
      </c>
      <c r="X63" s="64"/>
      <c r="Y63" s="64"/>
      <c r="Z63" s="64"/>
      <c r="AA63" s="61">
        <f t="shared" si="75"/>
        <v>69</v>
      </c>
      <c r="AB63" s="64"/>
      <c r="AC63" s="64"/>
      <c r="AD63" s="64"/>
      <c r="AE63" s="61">
        <f t="shared" si="76"/>
        <v>69</v>
      </c>
      <c r="AF63" s="64"/>
      <c r="AG63" s="64"/>
      <c r="AH63" s="64"/>
      <c r="AI63" s="61">
        <f t="shared" si="77"/>
        <v>69</v>
      </c>
      <c r="AJ63" s="64"/>
      <c r="AK63" s="64"/>
      <c r="AL63" s="64"/>
      <c r="AM63" s="61">
        <f t="shared" si="78"/>
        <v>69</v>
      </c>
      <c r="AN63" s="64"/>
      <c r="AO63" s="64"/>
      <c r="AP63" s="64"/>
      <c r="AQ63" s="61">
        <f t="shared" si="79"/>
        <v>69</v>
      </c>
      <c r="AR63" s="64"/>
      <c r="AS63" s="64"/>
      <c r="AT63" s="64"/>
      <c r="AU63" s="61">
        <f t="shared" si="80"/>
        <v>69</v>
      </c>
      <c r="AV63" s="64"/>
      <c r="AW63" s="64"/>
      <c r="AX63" s="64"/>
      <c r="AY63" s="61">
        <f t="shared" si="81"/>
        <v>69</v>
      </c>
      <c r="AZ63" s="64"/>
      <c r="BA63" s="64"/>
      <c r="BB63" s="64"/>
      <c r="BC63" s="61">
        <f t="shared" si="82"/>
        <v>69</v>
      </c>
      <c r="BD63" s="64"/>
      <c r="BE63" s="64"/>
      <c r="BF63" s="64"/>
      <c r="BG63" s="61">
        <f t="shared" si="83"/>
        <v>69</v>
      </c>
    </row>
    <row r="64" spans="1:59" s="65" customFormat="1" ht="30" customHeight="1" x14ac:dyDescent="0.25">
      <c r="A64" s="61" t="s">
        <v>360</v>
      </c>
      <c r="B64" s="126" t="s">
        <v>175</v>
      </c>
      <c r="C64" s="66">
        <v>12</v>
      </c>
      <c r="D64" s="177">
        <v>34</v>
      </c>
      <c r="E64" s="1">
        <f t="shared" si="70"/>
        <v>35</v>
      </c>
      <c r="F64" s="62">
        <f t="shared" si="71"/>
        <v>0.88571428571428568</v>
      </c>
      <c r="G64" s="63">
        <v>25</v>
      </c>
      <c r="H64" s="63">
        <f t="shared" si="72"/>
        <v>27</v>
      </c>
      <c r="I64" s="70">
        <v>2</v>
      </c>
      <c r="J64" s="74">
        <v>2027</v>
      </c>
      <c r="K64" s="74">
        <v>2026</v>
      </c>
      <c r="L64" s="64">
        <v>1</v>
      </c>
      <c r="M64" s="64">
        <v>5</v>
      </c>
      <c r="N64" s="64"/>
      <c r="O64" s="63">
        <f t="shared" si="84"/>
        <v>31</v>
      </c>
      <c r="P64" s="64"/>
      <c r="Q64" s="64"/>
      <c r="R64" s="64"/>
      <c r="S64" s="61">
        <f t="shared" si="73"/>
        <v>31</v>
      </c>
      <c r="T64" s="64"/>
      <c r="U64" s="64"/>
      <c r="V64" s="64"/>
      <c r="W64" s="61">
        <f t="shared" si="74"/>
        <v>31</v>
      </c>
      <c r="X64" s="64"/>
      <c r="Y64" s="64"/>
      <c r="Z64" s="64"/>
      <c r="AA64" s="61">
        <f t="shared" si="75"/>
        <v>31</v>
      </c>
      <c r="AB64" s="64"/>
      <c r="AC64" s="64"/>
      <c r="AD64" s="64"/>
      <c r="AE64" s="61">
        <f t="shared" si="76"/>
        <v>31</v>
      </c>
      <c r="AF64" s="64"/>
      <c r="AG64" s="64"/>
      <c r="AH64" s="64"/>
      <c r="AI64" s="61">
        <f t="shared" si="77"/>
        <v>31</v>
      </c>
      <c r="AJ64" s="64"/>
      <c r="AK64" s="64"/>
      <c r="AL64" s="64"/>
      <c r="AM64" s="61">
        <f t="shared" si="78"/>
        <v>31</v>
      </c>
      <c r="AN64" s="64"/>
      <c r="AO64" s="64"/>
      <c r="AP64" s="64"/>
      <c r="AQ64" s="61">
        <f t="shared" si="79"/>
        <v>31</v>
      </c>
      <c r="AR64" s="64"/>
      <c r="AS64" s="64"/>
      <c r="AT64" s="64"/>
      <c r="AU64" s="61">
        <f t="shared" si="80"/>
        <v>31</v>
      </c>
      <c r="AV64" s="64"/>
      <c r="AW64" s="64"/>
      <c r="AX64" s="64"/>
      <c r="AY64" s="61">
        <f t="shared" si="81"/>
        <v>31</v>
      </c>
      <c r="AZ64" s="64"/>
      <c r="BA64" s="64"/>
      <c r="BB64" s="64"/>
      <c r="BC64" s="61">
        <f t="shared" si="82"/>
        <v>31</v>
      </c>
      <c r="BD64" s="64"/>
      <c r="BE64" s="64"/>
      <c r="BF64" s="64"/>
      <c r="BG64" s="61">
        <f t="shared" si="83"/>
        <v>31</v>
      </c>
    </row>
    <row r="65" spans="1:59" s="65" customFormat="1" x14ac:dyDescent="0.25">
      <c r="A65" s="61" t="s">
        <v>360</v>
      </c>
      <c r="B65" s="61" t="s">
        <v>176</v>
      </c>
      <c r="C65" s="66">
        <v>14</v>
      </c>
      <c r="D65" s="177">
        <v>14</v>
      </c>
      <c r="E65" s="1">
        <f t="shared" si="70"/>
        <v>15</v>
      </c>
      <c r="F65" s="62">
        <f t="shared" si="71"/>
        <v>0.8</v>
      </c>
      <c r="G65" s="63">
        <v>12</v>
      </c>
      <c r="H65" s="63">
        <f t="shared" si="72"/>
        <v>12</v>
      </c>
      <c r="I65" s="70"/>
      <c r="J65" s="74" t="s">
        <v>384</v>
      </c>
      <c r="K65" s="74">
        <v>2026</v>
      </c>
      <c r="L65" s="64"/>
      <c r="M65" s="64"/>
      <c r="N65" s="64"/>
      <c r="O65" s="63">
        <f t="shared" si="84"/>
        <v>12</v>
      </c>
      <c r="P65" s="64"/>
      <c r="Q65" s="64"/>
      <c r="R65" s="64"/>
      <c r="S65" s="61">
        <f t="shared" si="73"/>
        <v>12</v>
      </c>
      <c r="T65" s="64"/>
      <c r="U65" s="64"/>
      <c r="V65" s="64"/>
      <c r="W65" s="61">
        <f t="shared" si="74"/>
        <v>12</v>
      </c>
      <c r="X65" s="64"/>
      <c r="Y65" s="64"/>
      <c r="Z65" s="64"/>
      <c r="AA65" s="61">
        <f t="shared" si="75"/>
        <v>12</v>
      </c>
      <c r="AB65" s="64"/>
      <c r="AC65" s="64"/>
      <c r="AD65" s="64"/>
      <c r="AE65" s="61">
        <f t="shared" si="76"/>
        <v>12</v>
      </c>
      <c r="AF65" s="64"/>
      <c r="AG65" s="64"/>
      <c r="AH65" s="64"/>
      <c r="AI65" s="61">
        <f t="shared" si="77"/>
        <v>12</v>
      </c>
      <c r="AJ65" s="64"/>
      <c r="AK65" s="64"/>
      <c r="AL65" s="64"/>
      <c r="AM65" s="61">
        <f t="shared" si="78"/>
        <v>12</v>
      </c>
      <c r="AN65" s="64"/>
      <c r="AO65" s="64"/>
      <c r="AP65" s="64"/>
      <c r="AQ65" s="61">
        <f t="shared" si="79"/>
        <v>12</v>
      </c>
      <c r="AR65" s="64"/>
      <c r="AS65" s="64"/>
      <c r="AT65" s="64"/>
      <c r="AU65" s="61">
        <f t="shared" si="80"/>
        <v>12</v>
      </c>
      <c r="AV65" s="64"/>
      <c r="AW65" s="64"/>
      <c r="AX65" s="64"/>
      <c r="AY65" s="61">
        <f t="shared" si="81"/>
        <v>12</v>
      </c>
      <c r="AZ65" s="64"/>
      <c r="BA65" s="64"/>
      <c r="BB65" s="64"/>
      <c r="BC65" s="61">
        <f t="shared" si="82"/>
        <v>12</v>
      </c>
      <c r="BD65" s="64"/>
      <c r="BE65" s="64"/>
      <c r="BF65" s="64"/>
      <c r="BG65" s="61">
        <f t="shared" si="83"/>
        <v>12</v>
      </c>
    </row>
    <row r="66" spans="1:59" s="65" customFormat="1" x14ac:dyDescent="0.25">
      <c r="A66" s="61" t="s">
        <v>360</v>
      </c>
      <c r="B66" s="61" t="s">
        <v>177</v>
      </c>
      <c r="C66" s="66">
        <v>15</v>
      </c>
      <c r="D66" s="177">
        <v>34</v>
      </c>
      <c r="E66" s="1">
        <f t="shared" si="70"/>
        <v>35</v>
      </c>
      <c r="F66" s="62">
        <f t="shared" si="71"/>
        <v>0.97142857142857142</v>
      </c>
      <c r="G66" s="63">
        <v>16</v>
      </c>
      <c r="H66" s="63">
        <f t="shared" si="72"/>
        <v>17</v>
      </c>
      <c r="I66" s="70">
        <v>1</v>
      </c>
      <c r="J66" s="74">
        <v>2027</v>
      </c>
      <c r="K66" s="74">
        <v>2026</v>
      </c>
      <c r="L66" s="64">
        <v>1</v>
      </c>
      <c r="M66" s="64">
        <v>2</v>
      </c>
      <c r="N66" s="64"/>
      <c r="O66" s="63">
        <f>SUM(L66:N66)+G66</f>
        <v>19</v>
      </c>
      <c r="P66" s="64">
        <v>1</v>
      </c>
      <c r="Q66" s="64">
        <v>10</v>
      </c>
      <c r="R66" s="64"/>
      <c r="S66" s="61">
        <f t="shared" si="73"/>
        <v>30</v>
      </c>
      <c r="T66" s="64"/>
      <c r="U66" s="64"/>
      <c r="V66" s="64"/>
      <c r="W66" s="61">
        <f t="shared" si="74"/>
        <v>30</v>
      </c>
      <c r="X66" s="64"/>
      <c r="Y66" s="64"/>
      <c r="Z66" s="64"/>
      <c r="AA66" s="61">
        <f t="shared" si="75"/>
        <v>30</v>
      </c>
      <c r="AB66" s="64"/>
      <c r="AC66" s="64">
        <v>4</v>
      </c>
      <c r="AD66" s="64"/>
      <c r="AE66" s="61">
        <f t="shared" si="76"/>
        <v>34</v>
      </c>
      <c r="AF66" s="64"/>
      <c r="AG66" s="64"/>
      <c r="AH66" s="64"/>
      <c r="AI66" s="61">
        <f t="shared" si="77"/>
        <v>34</v>
      </c>
      <c r="AJ66" s="64"/>
      <c r="AK66" s="64"/>
      <c r="AL66" s="64"/>
      <c r="AM66" s="61">
        <f t="shared" si="78"/>
        <v>34</v>
      </c>
      <c r="AN66" s="64"/>
      <c r="AO66" s="64"/>
      <c r="AP66" s="64"/>
      <c r="AQ66" s="61">
        <f t="shared" si="79"/>
        <v>34</v>
      </c>
      <c r="AR66" s="64"/>
      <c r="AS66" s="64"/>
      <c r="AT66" s="64"/>
      <c r="AU66" s="61">
        <f t="shared" si="80"/>
        <v>34</v>
      </c>
      <c r="AV66" s="64"/>
      <c r="AW66" s="64"/>
      <c r="AX66" s="64"/>
      <c r="AY66" s="61">
        <f t="shared" si="81"/>
        <v>34</v>
      </c>
      <c r="AZ66" s="64"/>
      <c r="BA66" s="64"/>
      <c r="BB66" s="64"/>
      <c r="BC66" s="61">
        <f t="shared" si="82"/>
        <v>34</v>
      </c>
      <c r="BD66" s="64"/>
      <c r="BE66" s="64"/>
      <c r="BF66" s="64"/>
      <c r="BG66" s="61">
        <f t="shared" si="83"/>
        <v>34</v>
      </c>
    </row>
    <row r="67" spans="1:59" s="65" customFormat="1" x14ac:dyDescent="0.25">
      <c r="A67" s="61" t="s">
        <v>360</v>
      </c>
      <c r="B67" s="61" t="s">
        <v>178</v>
      </c>
      <c r="C67" s="66">
        <v>17</v>
      </c>
      <c r="D67" s="177">
        <v>18</v>
      </c>
      <c r="E67" s="1">
        <f t="shared" si="70"/>
        <v>19</v>
      </c>
      <c r="F67" s="62">
        <f t="shared" si="71"/>
        <v>0.73684210526315785</v>
      </c>
      <c r="G67" s="63">
        <v>14</v>
      </c>
      <c r="H67" s="63">
        <f t="shared" si="72"/>
        <v>15</v>
      </c>
      <c r="I67" s="70">
        <v>1</v>
      </c>
      <c r="J67" s="74" t="s">
        <v>384</v>
      </c>
      <c r="K67" s="74">
        <v>2026</v>
      </c>
      <c r="L67" s="64"/>
      <c r="M67" s="64"/>
      <c r="N67" s="64"/>
      <c r="O67" s="63">
        <f t="shared" si="84"/>
        <v>14</v>
      </c>
      <c r="P67" s="64"/>
      <c r="Q67" s="64"/>
      <c r="R67" s="64"/>
      <c r="S67" s="61">
        <f t="shared" si="73"/>
        <v>14</v>
      </c>
      <c r="T67" s="64"/>
      <c r="U67" s="64"/>
      <c r="V67" s="64"/>
      <c r="W67" s="61">
        <f t="shared" si="74"/>
        <v>14</v>
      </c>
      <c r="X67" s="64"/>
      <c r="Y67" s="64"/>
      <c r="Z67" s="64"/>
      <c r="AA67" s="61">
        <f t="shared" si="75"/>
        <v>14</v>
      </c>
      <c r="AB67" s="64"/>
      <c r="AC67" s="64"/>
      <c r="AD67" s="64"/>
      <c r="AE67" s="61">
        <f t="shared" si="76"/>
        <v>14</v>
      </c>
      <c r="AF67" s="64"/>
      <c r="AG67" s="64"/>
      <c r="AH67" s="64"/>
      <c r="AI67" s="61">
        <f t="shared" si="77"/>
        <v>14</v>
      </c>
      <c r="AJ67" s="64"/>
      <c r="AK67" s="64"/>
      <c r="AL67" s="64"/>
      <c r="AM67" s="61">
        <f t="shared" si="78"/>
        <v>14</v>
      </c>
      <c r="AN67" s="64"/>
      <c r="AO67" s="64"/>
      <c r="AP67" s="64"/>
      <c r="AQ67" s="61">
        <f t="shared" si="79"/>
        <v>14</v>
      </c>
      <c r="AR67" s="64"/>
      <c r="AS67" s="64"/>
      <c r="AT67" s="64"/>
      <c r="AU67" s="61">
        <f t="shared" si="80"/>
        <v>14</v>
      </c>
      <c r="AV67" s="64"/>
      <c r="AW67" s="64"/>
      <c r="AX67" s="64"/>
      <c r="AY67" s="61">
        <f t="shared" si="81"/>
        <v>14</v>
      </c>
      <c r="AZ67" s="64"/>
      <c r="BA67" s="64"/>
      <c r="BB67" s="64"/>
      <c r="BC67" s="61">
        <f t="shared" si="82"/>
        <v>14</v>
      </c>
      <c r="BD67" s="64"/>
      <c r="BE67" s="64"/>
      <c r="BF67" s="64"/>
      <c r="BG67" s="61">
        <f t="shared" si="83"/>
        <v>14</v>
      </c>
    </row>
    <row r="68" spans="1:59" s="65" customFormat="1" x14ac:dyDescent="0.25">
      <c r="A68" s="61" t="s">
        <v>360</v>
      </c>
      <c r="B68" s="61" t="s">
        <v>179</v>
      </c>
      <c r="C68" s="66">
        <v>56</v>
      </c>
      <c r="D68" s="177">
        <v>30</v>
      </c>
      <c r="E68" s="1">
        <f t="shared" si="70"/>
        <v>31</v>
      </c>
      <c r="F68" s="62">
        <f t="shared" si="71"/>
        <v>0.54838709677419351</v>
      </c>
      <c r="G68" s="63">
        <v>17</v>
      </c>
      <c r="H68" s="63">
        <f t="shared" si="72"/>
        <v>17</v>
      </c>
      <c r="I68" s="70"/>
      <c r="J68" s="74" t="s">
        <v>384</v>
      </c>
      <c r="K68" s="74">
        <v>2026</v>
      </c>
      <c r="L68" s="64"/>
      <c r="M68" s="64"/>
      <c r="N68" s="64"/>
      <c r="O68" s="63">
        <f t="shared" si="84"/>
        <v>17</v>
      </c>
      <c r="P68" s="64"/>
      <c r="Q68" s="64"/>
      <c r="R68" s="64"/>
      <c r="S68" s="61">
        <f t="shared" si="73"/>
        <v>17</v>
      </c>
      <c r="T68" s="64"/>
      <c r="U68" s="64"/>
      <c r="V68" s="64"/>
      <c r="W68" s="61">
        <f t="shared" si="74"/>
        <v>17</v>
      </c>
      <c r="X68" s="64"/>
      <c r="Y68" s="64"/>
      <c r="Z68" s="64"/>
      <c r="AA68" s="61">
        <f t="shared" si="75"/>
        <v>17</v>
      </c>
      <c r="AB68" s="64"/>
      <c r="AC68" s="64"/>
      <c r="AD68" s="64"/>
      <c r="AE68" s="61">
        <f t="shared" si="76"/>
        <v>17</v>
      </c>
      <c r="AF68" s="64"/>
      <c r="AG68" s="64"/>
      <c r="AH68" s="64"/>
      <c r="AI68" s="61">
        <f t="shared" si="77"/>
        <v>17</v>
      </c>
      <c r="AJ68" s="64"/>
      <c r="AK68" s="64"/>
      <c r="AL68" s="64"/>
      <c r="AM68" s="61">
        <f t="shared" si="78"/>
        <v>17</v>
      </c>
      <c r="AN68" s="64"/>
      <c r="AO68" s="64"/>
      <c r="AP68" s="64"/>
      <c r="AQ68" s="61">
        <f t="shared" si="79"/>
        <v>17</v>
      </c>
      <c r="AR68" s="64"/>
      <c r="AS68" s="64"/>
      <c r="AT68" s="64"/>
      <c r="AU68" s="61">
        <f t="shared" si="80"/>
        <v>17</v>
      </c>
      <c r="AV68" s="64"/>
      <c r="AW68" s="64"/>
      <c r="AX68" s="64"/>
      <c r="AY68" s="61">
        <f t="shared" si="81"/>
        <v>17</v>
      </c>
      <c r="AZ68" s="64"/>
      <c r="BA68" s="64"/>
      <c r="BB68" s="64"/>
      <c r="BC68" s="61">
        <f t="shared" si="82"/>
        <v>17</v>
      </c>
      <c r="BD68" s="64"/>
      <c r="BE68" s="64"/>
      <c r="BF68" s="64"/>
      <c r="BG68" s="61">
        <f t="shared" si="83"/>
        <v>17</v>
      </c>
    </row>
    <row r="69" spans="1:59" s="65" customFormat="1" x14ac:dyDescent="0.25">
      <c r="A69" s="61"/>
      <c r="B69" s="87"/>
      <c r="C69" s="87"/>
      <c r="D69" s="115"/>
      <c r="E69" s="87"/>
      <c r="F69" s="87"/>
      <c r="G69" s="69"/>
      <c r="H69" s="69"/>
      <c r="I69" s="69"/>
      <c r="J69" s="115"/>
      <c r="K69" s="115"/>
      <c r="L69" s="87">
        <f>SUM(L61:L68)</f>
        <v>3</v>
      </c>
      <c r="M69" s="87">
        <f>SUM(M61:M68)</f>
        <v>7</v>
      </c>
      <c r="N69" s="87">
        <f>SUM(N61:N68)</f>
        <v>1</v>
      </c>
      <c r="O69" s="69">
        <f t="shared" ref="O69:AM69" si="85">SUM(O60:O68)</f>
        <v>181</v>
      </c>
      <c r="P69" s="87">
        <f t="shared" si="85"/>
        <v>2</v>
      </c>
      <c r="Q69" s="87">
        <f t="shared" si="85"/>
        <v>34</v>
      </c>
      <c r="R69" s="87">
        <f t="shared" si="85"/>
        <v>0</v>
      </c>
      <c r="S69" s="61">
        <f t="shared" si="85"/>
        <v>217</v>
      </c>
      <c r="T69" s="61">
        <f t="shared" si="85"/>
        <v>1</v>
      </c>
      <c r="U69" s="61">
        <f t="shared" si="85"/>
        <v>15</v>
      </c>
      <c r="V69" s="61">
        <f t="shared" si="85"/>
        <v>0</v>
      </c>
      <c r="W69" s="61">
        <f t="shared" si="85"/>
        <v>233</v>
      </c>
      <c r="X69" s="61">
        <f t="shared" si="85"/>
        <v>0</v>
      </c>
      <c r="Y69" s="61">
        <f t="shared" si="85"/>
        <v>0</v>
      </c>
      <c r="Z69" s="61">
        <f t="shared" si="85"/>
        <v>0</v>
      </c>
      <c r="AA69" s="61">
        <f t="shared" si="85"/>
        <v>233</v>
      </c>
      <c r="AB69" s="61">
        <f t="shared" si="85"/>
        <v>0</v>
      </c>
      <c r="AC69" s="61">
        <f t="shared" si="85"/>
        <v>4</v>
      </c>
      <c r="AD69" s="61">
        <f t="shared" si="85"/>
        <v>0</v>
      </c>
      <c r="AE69" s="61">
        <f t="shared" si="85"/>
        <v>237</v>
      </c>
      <c r="AF69" s="61">
        <f t="shared" si="85"/>
        <v>0</v>
      </c>
      <c r="AG69" s="61">
        <f t="shared" si="85"/>
        <v>0</v>
      </c>
      <c r="AH69" s="61">
        <f t="shared" si="85"/>
        <v>0</v>
      </c>
      <c r="AI69" s="61">
        <f t="shared" si="85"/>
        <v>237</v>
      </c>
      <c r="AJ69" s="61">
        <f t="shared" si="85"/>
        <v>0</v>
      </c>
      <c r="AK69" s="61">
        <f t="shared" si="85"/>
        <v>0</v>
      </c>
      <c r="AL69" s="61">
        <f t="shared" si="85"/>
        <v>0</v>
      </c>
      <c r="AM69" s="61">
        <f t="shared" si="85"/>
        <v>237</v>
      </c>
      <c r="AN69" s="61">
        <f t="shared" ref="AN69:BG69" si="86">SUM(AN60:AN68)</f>
        <v>0</v>
      </c>
      <c r="AO69" s="61">
        <f t="shared" si="86"/>
        <v>0</v>
      </c>
      <c r="AP69" s="61">
        <f t="shared" si="86"/>
        <v>0</v>
      </c>
      <c r="AQ69" s="61">
        <f t="shared" si="86"/>
        <v>237</v>
      </c>
      <c r="AR69" s="61">
        <f t="shared" si="86"/>
        <v>0</v>
      </c>
      <c r="AS69" s="61">
        <f t="shared" si="86"/>
        <v>0</v>
      </c>
      <c r="AT69" s="61">
        <f t="shared" si="86"/>
        <v>0</v>
      </c>
      <c r="AU69" s="61">
        <f t="shared" si="86"/>
        <v>237</v>
      </c>
      <c r="AV69" s="61">
        <f t="shared" si="86"/>
        <v>0</v>
      </c>
      <c r="AW69" s="61">
        <f t="shared" si="86"/>
        <v>0</v>
      </c>
      <c r="AX69" s="61">
        <f t="shared" si="86"/>
        <v>0</v>
      </c>
      <c r="AY69" s="61">
        <f t="shared" si="86"/>
        <v>237</v>
      </c>
      <c r="AZ69" s="61">
        <f t="shared" si="86"/>
        <v>0</v>
      </c>
      <c r="BA69" s="61">
        <f t="shared" si="86"/>
        <v>0</v>
      </c>
      <c r="BB69" s="61">
        <f t="shared" si="86"/>
        <v>0</v>
      </c>
      <c r="BC69" s="61">
        <f t="shared" si="86"/>
        <v>237</v>
      </c>
      <c r="BD69" s="61">
        <f t="shared" si="86"/>
        <v>0</v>
      </c>
      <c r="BE69" s="61">
        <f t="shared" si="86"/>
        <v>0</v>
      </c>
      <c r="BF69" s="61">
        <f t="shared" si="86"/>
        <v>0</v>
      </c>
      <c r="BG69" s="61">
        <f t="shared" si="86"/>
        <v>237</v>
      </c>
    </row>
    <row r="70" spans="1:59" s="65" customFormat="1" x14ac:dyDescent="0.25">
      <c r="A70" s="61"/>
      <c r="B70" s="61" t="s">
        <v>31</v>
      </c>
      <c r="C70" s="61">
        <f>COUNT(C61:C68)</f>
        <v>8</v>
      </c>
      <c r="D70" s="66">
        <f>SUM(D60:D68)</f>
        <v>268</v>
      </c>
      <c r="E70" s="61">
        <f>SUM(D60:D68)+1</f>
        <v>269</v>
      </c>
      <c r="F70" s="62">
        <f>$BG69/E70</f>
        <v>0.8810408921933085</v>
      </c>
      <c r="G70" s="63">
        <f>SUM(G60:G68)</f>
        <v>170</v>
      </c>
      <c r="H70" s="63">
        <f>SUM(H60:H68)</f>
        <v>176</v>
      </c>
      <c r="I70" s="63">
        <f>SUM(I60:I68)</f>
        <v>6</v>
      </c>
      <c r="J70" s="66"/>
      <c r="K70" s="66"/>
      <c r="L70" s="61"/>
      <c r="M70" s="61"/>
      <c r="N70" s="61"/>
      <c r="O70" s="62">
        <f>O69/E70</f>
        <v>0.67286245353159846</v>
      </c>
      <c r="P70" s="61">
        <f>L69+P69</f>
        <v>5</v>
      </c>
      <c r="Q70" s="61">
        <f>M69+Q69</f>
        <v>41</v>
      </c>
      <c r="R70" s="61">
        <f>N69+R69</f>
        <v>1</v>
      </c>
      <c r="S70" s="62">
        <f>S69/E70</f>
        <v>0.80669144981412644</v>
      </c>
      <c r="T70" s="61">
        <f>P70+T69</f>
        <v>6</v>
      </c>
      <c r="U70" s="61">
        <f>Q70+U69</f>
        <v>56</v>
      </c>
      <c r="V70" s="61">
        <f>R70+V69</f>
        <v>1</v>
      </c>
      <c r="W70" s="62">
        <f>W69/E70</f>
        <v>0.86617100371747213</v>
      </c>
      <c r="X70" s="61">
        <f>T70+X69</f>
        <v>6</v>
      </c>
      <c r="Y70" s="61">
        <f>U70+Y69</f>
        <v>56</v>
      </c>
      <c r="Z70" s="61">
        <f>V70+Z69</f>
        <v>1</v>
      </c>
      <c r="AA70" s="62">
        <f>AA69/E70</f>
        <v>0.86617100371747213</v>
      </c>
      <c r="AB70" s="61">
        <f>X70+AB69</f>
        <v>6</v>
      </c>
      <c r="AC70" s="61">
        <f>Y70+AC69</f>
        <v>60</v>
      </c>
      <c r="AD70" s="61">
        <f>Z70+AD69</f>
        <v>1</v>
      </c>
      <c r="AE70" s="62">
        <f>AE69/E70</f>
        <v>0.8810408921933085</v>
      </c>
      <c r="AF70" s="61">
        <f>AB70+AF69</f>
        <v>6</v>
      </c>
      <c r="AG70" s="61">
        <f>AC70+AG69</f>
        <v>60</v>
      </c>
      <c r="AH70" s="61">
        <f>AD70+AH69</f>
        <v>1</v>
      </c>
      <c r="AI70" s="62">
        <f>AI69/E70</f>
        <v>0.8810408921933085</v>
      </c>
      <c r="AJ70" s="61">
        <f>AF70+AJ69</f>
        <v>6</v>
      </c>
      <c r="AK70" s="61">
        <f>AG70+AK69</f>
        <v>60</v>
      </c>
      <c r="AL70" s="61">
        <f>AH70+AL69</f>
        <v>1</v>
      </c>
      <c r="AM70" s="62">
        <f>AM69/E70</f>
        <v>0.8810408921933085</v>
      </c>
      <c r="AN70" s="61">
        <f>AJ70+AN69</f>
        <v>6</v>
      </c>
      <c r="AO70" s="61">
        <f>AK70+AO69</f>
        <v>60</v>
      </c>
      <c r="AP70" s="61">
        <f>AL70+AP69</f>
        <v>1</v>
      </c>
      <c r="AQ70" s="62">
        <f>AQ69/E70</f>
        <v>0.8810408921933085</v>
      </c>
      <c r="AR70" s="61">
        <f>AN70+AR69</f>
        <v>6</v>
      </c>
      <c r="AS70" s="61">
        <f>AO70+AS69</f>
        <v>60</v>
      </c>
      <c r="AT70" s="61">
        <f>AP70+AT69</f>
        <v>1</v>
      </c>
      <c r="AU70" s="62">
        <f>AU69/E70</f>
        <v>0.8810408921933085</v>
      </c>
      <c r="AV70" s="61">
        <f>AR70+AV69</f>
        <v>6</v>
      </c>
      <c r="AW70" s="61">
        <f>AS70+AW69</f>
        <v>60</v>
      </c>
      <c r="AX70" s="61">
        <f>AT70+AX69</f>
        <v>1</v>
      </c>
      <c r="AY70" s="62">
        <f>AY69/E70</f>
        <v>0.8810408921933085</v>
      </c>
      <c r="AZ70" s="61">
        <f>AV70+AZ69</f>
        <v>6</v>
      </c>
      <c r="BA70" s="61">
        <f>AW70+BA69</f>
        <v>60</v>
      </c>
      <c r="BB70" s="61">
        <f>AX70+BB69</f>
        <v>1</v>
      </c>
      <c r="BC70" s="62">
        <f>BC69/E70</f>
        <v>0.8810408921933085</v>
      </c>
      <c r="BD70" s="61">
        <f>AZ70+BD69</f>
        <v>6</v>
      </c>
      <c r="BE70" s="61">
        <f>BA70+BE69</f>
        <v>60</v>
      </c>
      <c r="BF70" s="61">
        <f>BB70+BF69</f>
        <v>1</v>
      </c>
      <c r="BG70" s="62">
        <f>BG69/E70</f>
        <v>0.8810408921933085</v>
      </c>
    </row>
    <row r="71" spans="1:59" s="65" customFormat="1" x14ac:dyDescent="0.25">
      <c r="D71" s="159"/>
      <c r="G71" s="72"/>
      <c r="H71" s="72"/>
      <c r="I71" s="72"/>
      <c r="J71" s="159"/>
      <c r="K71" s="159"/>
    </row>
    <row r="72" spans="1:59" s="65" customFormat="1" x14ac:dyDescent="0.25">
      <c r="A72" s="73"/>
      <c r="B72" s="61"/>
      <c r="C72" s="61"/>
      <c r="D72" s="177"/>
      <c r="E72" s="61"/>
      <c r="F72" s="62"/>
      <c r="G72" s="63"/>
      <c r="H72" s="63"/>
      <c r="I72" s="70"/>
      <c r="J72" s="74"/>
      <c r="K72" s="74"/>
      <c r="L72" s="64"/>
      <c r="M72" s="64"/>
      <c r="N72" s="64"/>
      <c r="O72" s="63"/>
      <c r="P72" s="64"/>
      <c r="Q72" s="64"/>
      <c r="R72" s="64"/>
      <c r="S72" s="61"/>
      <c r="T72" s="64"/>
      <c r="U72" s="64"/>
      <c r="V72" s="64"/>
      <c r="W72" s="61"/>
      <c r="X72" s="64"/>
      <c r="Y72" s="64"/>
      <c r="Z72" s="64"/>
      <c r="AA72" s="61"/>
      <c r="AB72" s="64"/>
      <c r="AC72" s="64"/>
      <c r="AD72" s="64"/>
      <c r="AE72" s="61"/>
      <c r="AF72" s="64"/>
      <c r="AG72" s="64"/>
      <c r="AH72" s="64"/>
      <c r="AI72" s="61"/>
      <c r="AJ72" s="64"/>
      <c r="AK72" s="64"/>
      <c r="AL72" s="64"/>
      <c r="AM72" s="61"/>
      <c r="AN72" s="64"/>
      <c r="AO72" s="64"/>
      <c r="AP72" s="64"/>
      <c r="AQ72" s="61"/>
      <c r="AR72" s="64"/>
      <c r="AS72" s="64"/>
      <c r="AT72" s="64"/>
      <c r="AU72" s="61"/>
      <c r="AV72" s="64"/>
      <c r="AW72" s="64"/>
      <c r="AX72" s="64"/>
      <c r="AY72" s="61"/>
      <c r="AZ72" s="64"/>
      <c r="BA72" s="64"/>
      <c r="BB72" s="64"/>
      <c r="BC72" s="61"/>
      <c r="BD72" s="64"/>
      <c r="BE72" s="64"/>
      <c r="BF72" s="64"/>
      <c r="BG72" s="61"/>
    </row>
    <row r="73" spans="1:59" s="65" customFormat="1" x14ac:dyDescent="0.25">
      <c r="A73" s="143" t="s">
        <v>180</v>
      </c>
      <c r="B73" s="140" t="s">
        <v>181</v>
      </c>
      <c r="C73" s="66">
        <v>10</v>
      </c>
      <c r="D73" s="177">
        <v>61</v>
      </c>
      <c r="E73" s="61">
        <f>IF(B73="MAL",D73,IF(D73&gt;=11,D73+variables!$B$1,11))</f>
        <v>62</v>
      </c>
      <c r="F73" s="62">
        <f>+BG73/E73</f>
        <v>0.91935483870967738</v>
      </c>
      <c r="G73" s="63">
        <v>57</v>
      </c>
      <c r="H73" s="63">
        <f t="shared" ref="H73" si="87">+G73+I73</f>
        <v>57</v>
      </c>
      <c r="I73" s="70"/>
      <c r="J73" s="74" t="s">
        <v>384</v>
      </c>
      <c r="K73" s="74">
        <v>2026</v>
      </c>
      <c r="L73" s="64"/>
      <c r="M73" s="64"/>
      <c r="N73" s="64"/>
      <c r="O73" s="63">
        <f t="shared" ref="O73" si="88">SUM(L73:N73)+G73</f>
        <v>57</v>
      </c>
      <c r="P73" s="64">
        <f t="shared" ref="P73:AX73" si="89">SUM(P72:P72)</f>
        <v>0</v>
      </c>
      <c r="Q73" s="64">
        <f t="shared" si="89"/>
        <v>0</v>
      </c>
      <c r="R73" s="64">
        <f t="shared" si="89"/>
        <v>0</v>
      </c>
      <c r="S73" s="61">
        <f>SUM(O73:R73)</f>
        <v>57</v>
      </c>
      <c r="T73" s="64"/>
      <c r="U73" s="64">
        <f t="shared" si="89"/>
        <v>0</v>
      </c>
      <c r="V73" s="64">
        <f t="shared" si="89"/>
        <v>0</v>
      </c>
      <c r="W73" s="61">
        <f>SUM(S73:V73)</f>
        <v>57</v>
      </c>
      <c r="X73" s="64">
        <f t="shared" si="89"/>
        <v>0</v>
      </c>
      <c r="Y73" s="64">
        <f t="shared" si="89"/>
        <v>0</v>
      </c>
      <c r="Z73" s="64">
        <f t="shared" si="89"/>
        <v>0</v>
      </c>
      <c r="AA73" s="61">
        <f>SUM(W73:Z73)</f>
        <v>57</v>
      </c>
      <c r="AB73" s="64">
        <f t="shared" si="89"/>
        <v>0</v>
      </c>
      <c r="AC73" s="64">
        <f t="shared" si="89"/>
        <v>0</v>
      </c>
      <c r="AD73" s="64">
        <f t="shared" si="89"/>
        <v>0</v>
      </c>
      <c r="AE73" s="61">
        <f>SUM(AA73:AD73)</f>
        <v>57</v>
      </c>
      <c r="AF73" s="64"/>
      <c r="AG73" s="64">
        <f t="shared" si="89"/>
        <v>0</v>
      </c>
      <c r="AH73" s="64">
        <f t="shared" si="89"/>
        <v>0</v>
      </c>
      <c r="AI73" s="61">
        <f>SUM(AE73:AH73)</f>
        <v>57</v>
      </c>
      <c r="AJ73" s="64">
        <f t="shared" si="89"/>
        <v>0</v>
      </c>
      <c r="AK73" s="64">
        <f t="shared" si="89"/>
        <v>0</v>
      </c>
      <c r="AL73" s="64">
        <f t="shared" si="89"/>
        <v>0</v>
      </c>
      <c r="AM73" s="61">
        <f>SUM(AI73:AL73)</f>
        <v>57</v>
      </c>
      <c r="AN73" s="64">
        <f t="shared" si="89"/>
        <v>0</v>
      </c>
      <c r="AO73" s="64">
        <f t="shared" si="89"/>
        <v>0</v>
      </c>
      <c r="AP73" s="64">
        <f t="shared" si="89"/>
        <v>0</v>
      </c>
      <c r="AQ73" s="61">
        <f>SUM(AM73:AP73)</f>
        <v>57</v>
      </c>
      <c r="AR73" s="64">
        <f t="shared" si="89"/>
        <v>0</v>
      </c>
      <c r="AS73" s="64">
        <f t="shared" si="89"/>
        <v>0</v>
      </c>
      <c r="AT73" s="64">
        <f t="shared" si="89"/>
        <v>0</v>
      </c>
      <c r="AU73" s="61">
        <f>SUM(AQ73:AT73)</f>
        <v>57</v>
      </c>
      <c r="AV73" s="64"/>
      <c r="AW73" s="64">
        <f t="shared" si="89"/>
        <v>0</v>
      </c>
      <c r="AX73" s="64">
        <f t="shared" si="89"/>
        <v>0</v>
      </c>
      <c r="AY73" s="61">
        <f>SUM(AU73:AX73)</f>
        <v>57</v>
      </c>
      <c r="AZ73" s="64"/>
      <c r="BA73" s="64"/>
      <c r="BB73" s="64"/>
      <c r="BC73" s="61">
        <f>SUM(AY73:BB73)</f>
        <v>57</v>
      </c>
      <c r="BD73" s="64"/>
      <c r="BE73" s="64"/>
      <c r="BF73" s="64"/>
      <c r="BG73" s="61">
        <f>SUM(BC73:BF73)</f>
        <v>57</v>
      </c>
    </row>
    <row r="74" spans="1:59" s="65" customFormat="1" x14ac:dyDescent="0.25">
      <c r="A74" s="61" t="s">
        <v>360</v>
      </c>
      <c r="B74" s="61"/>
      <c r="C74" s="61"/>
      <c r="D74" s="66"/>
      <c r="E74" s="61"/>
      <c r="F74" s="61"/>
      <c r="G74" s="63"/>
      <c r="H74" s="63"/>
      <c r="I74" s="63"/>
      <c r="J74" s="66"/>
      <c r="K74" s="66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</row>
    <row r="75" spans="1:59" s="65" customFormat="1" x14ac:dyDescent="0.25">
      <c r="A75" s="73"/>
      <c r="B75" s="86" t="s">
        <v>31</v>
      </c>
      <c r="C75" s="66">
        <v>1</v>
      </c>
      <c r="D75" s="66">
        <f>+D73</f>
        <v>61</v>
      </c>
      <c r="E75" s="61">
        <f>IF(B75="MAL",D75,IF(D75&gt;=11,D75+variables!$B$1,11))</f>
        <v>62</v>
      </c>
      <c r="F75" s="62">
        <f>+BG73/E75</f>
        <v>0.91935483870967738</v>
      </c>
      <c r="G75" s="63">
        <f>+G73</f>
        <v>57</v>
      </c>
      <c r="H75" s="70">
        <f>SUM(H73:H73)</f>
        <v>57</v>
      </c>
      <c r="I75" s="70">
        <f>SUM(I73:I73)</f>
        <v>0</v>
      </c>
      <c r="J75" s="74"/>
      <c r="K75" s="74"/>
      <c r="L75" s="64">
        <f>SUM(L73:L73)</f>
        <v>0</v>
      </c>
      <c r="M75" s="64">
        <f>SUM(M73:M73)</f>
        <v>0</v>
      </c>
      <c r="N75" s="64">
        <f>SUM(N73:N73)</f>
        <v>0</v>
      </c>
      <c r="O75" s="62">
        <f>+O73/E75</f>
        <v>0.91935483870967738</v>
      </c>
      <c r="P75" s="64">
        <f>+L75+P73</f>
        <v>0</v>
      </c>
      <c r="Q75" s="64">
        <f>+M75+Q73</f>
        <v>0</v>
      </c>
      <c r="R75" s="64">
        <f>+N75+R73</f>
        <v>0</v>
      </c>
      <c r="S75" s="62">
        <f>+S73/E75</f>
        <v>0.91935483870967738</v>
      </c>
      <c r="T75" s="64">
        <f>+P75+T73</f>
        <v>0</v>
      </c>
      <c r="U75" s="64">
        <f>+Q75+U73</f>
        <v>0</v>
      </c>
      <c r="V75" s="64">
        <f>+R75+V73</f>
        <v>0</v>
      </c>
      <c r="W75" s="62">
        <f>+W73/E75</f>
        <v>0.91935483870967738</v>
      </c>
      <c r="X75" s="64">
        <f>+T75+X73</f>
        <v>0</v>
      </c>
      <c r="Y75" s="64">
        <f>+U75+Y73</f>
        <v>0</v>
      </c>
      <c r="Z75" s="64">
        <f>+V75+Z73</f>
        <v>0</v>
      </c>
      <c r="AA75" s="62">
        <f>+AA73/E75</f>
        <v>0.91935483870967738</v>
      </c>
      <c r="AB75" s="64">
        <f>+X75+AB73</f>
        <v>0</v>
      </c>
      <c r="AC75" s="64">
        <f>+Y75+AC73</f>
        <v>0</v>
      </c>
      <c r="AD75" s="64">
        <f>+Z75+AD73</f>
        <v>0</v>
      </c>
      <c r="AE75" s="62">
        <f>+AE73/E75</f>
        <v>0.91935483870967738</v>
      </c>
      <c r="AF75" s="64">
        <f>+AB75+AF73</f>
        <v>0</v>
      </c>
      <c r="AG75" s="64">
        <f>+AC75+AG73</f>
        <v>0</v>
      </c>
      <c r="AH75" s="64">
        <f>+AD75+AH73</f>
        <v>0</v>
      </c>
      <c r="AI75" s="62">
        <f>+AI73/E75</f>
        <v>0.91935483870967738</v>
      </c>
      <c r="AJ75" s="64">
        <f>+AF75+AJ73</f>
        <v>0</v>
      </c>
      <c r="AK75" s="64">
        <f>+AG75+AK73</f>
        <v>0</v>
      </c>
      <c r="AL75" s="64">
        <f>+AH75+AL73</f>
        <v>0</v>
      </c>
      <c r="AM75" s="62">
        <f>+AM73/E75</f>
        <v>0.91935483870967738</v>
      </c>
      <c r="AN75" s="64">
        <f>+AJ75+AN73</f>
        <v>0</v>
      </c>
      <c r="AO75" s="64">
        <f>+AK75+AO73</f>
        <v>0</v>
      </c>
      <c r="AP75" s="64">
        <f>+AL75+AP73</f>
        <v>0</v>
      </c>
      <c r="AQ75" s="62">
        <f>+AQ73/E75</f>
        <v>0.91935483870967738</v>
      </c>
      <c r="AR75" s="64">
        <f>+AN75+AR73</f>
        <v>0</v>
      </c>
      <c r="AS75" s="64">
        <f>+AO75+AS73</f>
        <v>0</v>
      </c>
      <c r="AT75" s="64">
        <f>+AP75+AT73</f>
        <v>0</v>
      </c>
      <c r="AU75" s="62">
        <f>+AU73/E75</f>
        <v>0.91935483870967738</v>
      </c>
      <c r="AV75" s="64">
        <f>+AR75+AV73</f>
        <v>0</v>
      </c>
      <c r="AW75" s="64">
        <f>+AS75+AW73</f>
        <v>0</v>
      </c>
      <c r="AX75" s="64">
        <f>+AT75+AX73</f>
        <v>0</v>
      </c>
      <c r="AY75" s="62">
        <f>+AY73/E75</f>
        <v>0.91935483870967738</v>
      </c>
      <c r="AZ75" s="64">
        <f>+AV75+AZ73</f>
        <v>0</v>
      </c>
      <c r="BA75" s="64">
        <f>+AW75+BA73</f>
        <v>0</v>
      </c>
      <c r="BB75" s="64">
        <f>+AX75+BB73</f>
        <v>0</v>
      </c>
      <c r="BC75" s="62">
        <f>+BC73/E75</f>
        <v>0.91935483870967738</v>
      </c>
      <c r="BD75" s="64">
        <v>3</v>
      </c>
      <c r="BE75" s="64">
        <v>0</v>
      </c>
      <c r="BF75" s="64">
        <v>0</v>
      </c>
      <c r="BG75" s="62">
        <f>+BG73/E75</f>
        <v>0.91935483870967738</v>
      </c>
    </row>
    <row r="76" spans="1:59" s="65" customFormat="1" x14ac:dyDescent="0.25">
      <c r="A76" s="61"/>
      <c r="B76" s="61"/>
      <c r="C76" s="61"/>
      <c r="D76" s="66"/>
      <c r="E76" s="61"/>
      <c r="F76" s="61"/>
      <c r="G76" s="61"/>
      <c r="H76" s="61"/>
      <c r="I76" s="61"/>
      <c r="J76" s="66"/>
      <c r="K76" s="66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</row>
  </sheetData>
  <mergeCells count="12">
    <mergeCell ref="BD1:BG1"/>
    <mergeCell ref="AJ1:AM1"/>
    <mergeCell ref="AN1:AQ1"/>
    <mergeCell ref="AR1:AU1"/>
    <mergeCell ref="AV1:AY1"/>
    <mergeCell ref="AZ1:BC1"/>
    <mergeCell ref="AF1:AI1"/>
    <mergeCell ref="L1:O1"/>
    <mergeCell ref="P1:S1"/>
    <mergeCell ref="T1:W1"/>
    <mergeCell ref="X1:AA1"/>
    <mergeCell ref="AB1:AE1"/>
  </mergeCells>
  <phoneticPr fontId="7" type="noConversion"/>
  <pageMargins left="0.25" right="0.2" top="0.75" bottom="0.75" header="0.3" footer="0.3"/>
  <pageSetup scale="4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H71"/>
  <sheetViews>
    <sheetView zoomScale="136" zoomScaleNormal="136" workbookViewId="0">
      <pane xSplit="12" ySplit="2" topLeftCell="AB63" activePane="bottomRight" state="frozen"/>
      <selection pane="topRight" activeCell="A19" sqref="A19:XFD48"/>
      <selection pane="bottomLeft" activeCell="A19" sqref="A19:XFD48"/>
      <selection pane="bottomRight" activeCell="AE4" sqref="AE4"/>
    </sheetView>
  </sheetViews>
  <sheetFormatPr defaultColWidth="8.85546875" defaultRowHeight="15" x14ac:dyDescent="0.25"/>
  <cols>
    <col min="1" max="1" width="19" bestFit="1" customWidth="1"/>
    <col min="2" max="2" width="20.7109375" customWidth="1"/>
    <col min="3" max="3" width="4.42578125" style="154" customWidth="1"/>
    <col min="4" max="4" width="6.42578125" hidden="1" customWidth="1"/>
    <col min="5" max="5" width="5.42578125" style="154" customWidth="1"/>
    <col min="8" max="8" width="5.140625" style="56" customWidth="1"/>
    <col min="9" max="9" width="8" style="56" customWidth="1"/>
    <col min="10" max="10" width="5" style="56" customWidth="1"/>
    <col min="11" max="11" width="6.140625" style="154" bestFit="1" customWidth="1"/>
    <col min="12" max="12" width="8.28515625" style="154" bestFit="1" customWidth="1"/>
    <col min="13" max="15" width="3" customWidth="1"/>
    <col min="16" max="16" width="7.140625" customWidth="1"/>
    <col min="17" max="18" width="2.85546875" customWidth="1"/>
    <col min="19" max="19" width="3" customWidth="1"/>
    <col min="20" max="20" width="8" customWidth="1"/>
    <col min="21" max="23" width="3" customWidth="1"/>
    <col min="24" max="24" width="7.140625" customWidth="1"/>
    <col min="25" max="27" width="3" customWidth="1"/>
    <col min="28" max="28" width="7.140625" customWidth="1"/>
    <col min="29" max="31" width="3" customWidth="1"/>
    <col min="32" max="32" width="8.28515625" bestFit="1" customWidth="1"/>
    <col min="33" max="35" width="3" customWidth="1"/>
    <col min="36" max="36" width="8.28515625" customWidth="1"/>
    <col min="37" max="39" width="3" customWidth="1"/>
    <col min="40" max="40" width="8.7109375" customWidth="1"/>
    <col min="41" max="43" width="3" customWidth="1"/>
    <col min="44" max="44" width="8" bestFit="1" customWidth="1"/>
    <col min="45" max="47" width="3" customWidth="1"/>
    <col min="48" max="48" width="8" bestFit="1" customWidth="1"/>
    <col min="49" max="51" width="3" customWidth="1"/>
    <col min="52" max="52" width="8.28515625" bestFit="1" customWidth="1"/>
    <col min="53" max="53" width="4.7109375" customWidth="1"/>
    <col min="54" max="54" width="4.140625" customWidth="1"/>
    <col min="55" max="55" width="3" customWidth="1"/>
    <col min="56" max="56" width="8.28515625" customWidth="1"/>
    <col min="57" max="57" width="3" customWidth="1"/>
    <col min="58" max="58" width="4.42578125" customWidth="1"/>
    <col min="59" max="59" width="3" customWidth="1"/>
    <col min="60" max="60" width="8" customWidth="1"/>
  </cols>
  <sheetData>
    <row r="1" spans="1:60" x14ac:dyDescent="0.25">
      <c r="A1" s="27"/>
      <c r="B1" s="27"/>
      <c r="C1" s="31"/>
      <c r="D1" s="27"/>
      <c r="E1" s="31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ht="32.25" customHeight="1" thickBot="1" x14ac:dyDescent="0.3">
      <c r="A2" s="6" t="s">
        <v>12</v>
      </c>
      <c r="B2" s="6" t="s">
        <v>13</v>
      </c>
      <c r="C2" s="7" t="s">
        <v>14</v>
      </c>
      <c r="D2" s="6" t="s">
        <v>15</v>
      </c>
      <c r="E2" s="51" t="s">
        <v>16</v>
      </c>
      <c r="F2" s="7" t="s">
        <v>17</v>
      </c>
      <c r="G2" s="7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3" t="s">
        <v>182</v>
      </c>
      <c r="B3" s="4"/>
      <c r="C3" s="14"/>
      <c r="D3" s="4"/>
      <c r="E3" s="178"/>
      <c r="F3" s="4"/>
      <c r="G3" s="5"/>
      <c r="H3" s="53"/>
      <c r="I3" s="53"/>
      <c r="J3" s="57"/>
      <c r="K3" s="48">
        <v>2027</v>
      </c>
      <c r="L3" s="21">
        <v>2026</v>
      </c>
      <c r="M3" s="8"/>
      <c r="N3" s="8"/>
      <c r="O3" s="8"/>
      <c r="P3" s="53">
        <f>+H3</f>
        <v>0</v>
      </c>
      <c r="Q3" s="8"/>
      <c r="R3" s="8"/>
      <c r="S3" s="8"/>
      <c r="T3" s="1">
        <f>SUM(P3:S3)</f>
        <v>0</v>
      </c>
      <c r="U3" s="8"/>
      <c r="V3" s="8"/>
      <c r="W3" s="8"/>
      <c r="X3" s="1">
        <f>SUM(T3:W3)</f>
        <v>0</v>
      </c>
      <c r="Y3" s="8"/>
      <c r="Z3" s="8"/>
      <c r="AA3" s="8"/>
      <c r="AB3" s="1">
        <f>SUM(X3:AA3)</f>
        <v>0</v>
      </c>
      <c r="AC3" s="8"/>
      <c r="AD3" s="8"/>
      <c r="AE3" s="8"/>
      <c r="AF3" s="1">
        <f>SUM(AB3:AE3)</f>
        <v>0</v>
      </c>
      <c r="AG3" s="8"/>
      <c r="AH3" s="8"/>
      <c r="AI3" s="8"/>
      <c r="AJ3" s="1">
        <f>SUM(AF3:AI3)</f>
        <v>0</v>
      </c>
      <c r="AK3" s="8"/>
      <c r="AL3" s="8"/>
      <c r="AM3" s="8"/>
      <c r="AN3" s="1">
        <f>SUM(AJ3:AM3)</f>
        <v>0</v>
      </c>
      <c r="AO3" s="8"/>
      <c r="AP3" s="8"/>
      <c r="AQ3" s="8"/>
      <c r="AR3" s="1">
        <f>SUM(AN3:AQ3)</f>
        <v>0</v>
      </c>
      <c r="AS3" s="8"/>
      <c r="AT3" s="8"/>
      <c r="AU3" s="8"/>
      <c r="AV3" s="1">
        <f>SUM(AR3:AU3)</f>
        <v>0</v>
      </c>
      <c r="AW3" s="8"/>
      <c r="AX3" s="8"/>
      <c r="AY3" s="8"/>
      <c r="AZ3" s="1">
        <f>SUM(AV3:AY3)</f>
        <v>0</v>
      </c>
      <c r="BA3" s="8"/>
      <c r="BB3" s="8"/>
      <c r="BC3" s="8"/>
      <c r="BD3" s="1">
        <f>SUM(AZ3:BC3)</f>
        <v>0</v>
      </c>
      <c r="BE3" s="8"/>
      <c r="BF3" s="8"/>
      <c r="BG3" s="8"/>
      <c r="BH3" s="1">
        <f>SUM(BD3:BG3)</f>
        <v>0</v>
      </c>
    </row>
    <row r="4" spans="1:60" s="65" customFormat="1" x14ac:dyDescent="0.25">
      <c r="A4" s="61" t="s">
        <v>360</v>
      </c>
      <c r="B4" s="96" t="s">
        <v>183</v>
      </c>
      <c r="C4" s="97">
        <v>4</v>
      </c>
      <c r="D4" s="97" t="s">
        <v>67</v>
      </c>
      <c r="E4" s="182">
        <v>35</v>
      </c>
      <c r="F4" s="61">
        <f>E4+1</f>
        <v>36</v>
      </c>
      <c r="G4" s="68">
        <f>$BH4/F4</f>
        <v>0.77777777777777779</v>
      </c>
      <c r="H4" s="69">
        <v>19</v>
      </c>
      <c r="I4" s="69">
        <f t="shared" ref="I4:I50" si="0">+H4+J4</f>
        <v>19</v>
      </c>
      <c r="J4" s="70"/>
      <c r="K4" s="48">
        <v>2027</v>
      </c>
      <c r="L4" s="21">
        <v>2026</v>
      </c>
      <c r="M4" s="74"/>
      <c r="N4" s="74"/>
      <c r="O4" s="74"/>
      <c r="P4" s="63">
        <f>SUM(M4:O4)+H4</f>
        <v>19</v>
      </c>
      <c r="Q4" s="64"/>
      <c r="R4" s="64"/>
      <c r="S4" s="64"/>
      <c r="T4" s="61">
        <f>SUM(P4:S4)</f>
        <v>19</v>
      </c>
      <c r="U4" s="64">
        <v>7</v>
      </c>
      <c r="V4" s="64"/>
      <c r="W4" s="64"/>
      <c r="X4" s="61">
        <f>SUM(T4:W4)</f>
        <v>26</v>
      </c>
      <c r="Y4" s="64"/>
      <c r="Z4" s="64"/>
      <c r="AA4" s="64"/>
      <c r="AB4" s="61">
        <f>SUM(X4:AA4)</f>
        <v>26</v>
      </c>
      <c r="AC4" s="64"/>
      <c r="AD4" s="64">
        <v>2</v>
      </c>
      <c r="AE4" s="64"/>
      <c r="AF4" s="61">
        <f>SUM(AB4:AE4)</f>
        <v>28</v>
      </c>
      <c r="AG4" s="64"/>
      <c r="AH4" s="64"/>
      <c r="AI4" s="64"/>
      <c r="AJ4" s="61">
        <f>SUM(AF4:AI4)</f>
        <v>28</v>
      </c>
      <c r="AK4" s="64"/>
      <c r="AL4" s="64"/>
      <c r="AM4" s="64"/>
      <c r="AN4" s="61">
        <f>SUM(AJ4:AM4)</f>
        <v>28</v>
      </c>
      <c r="AO4" s="64"/>
      <c r="AP4" s="64"/>
      <c r="AQ4" s="64"/>
      <c r="AR4" s="61">
        <f>SUM(AN4:AQ4)</f>
        <v>28</v>
      </c>
      <c r="AS4" s="64"/>
      <c r="AT4" s="64"/>
      <c r="AU4" s="64"/>
      <c r="AV4" s="61">
        <f>SUM(AR4:AU4)</f>
        <v>28</v>
      </c>
      <c r="AW4" s="64"/>
      <c r="AX4" s="64"/>
      <c r="AY4" s="64"/>
      <c r="AZ4" s="61">
        <f>SUM(AV4:AY4)</f>
        <v>28</v>
      </c>
      <c r="BA4" s="64"/>
      <c r="BB4" s="64"/>
      <c r="BC4" s="64"/>
      <c r="BD4" s="61">
        <f>SUM(AZ4:BC4)</f>
        <v>28</v>
      </c>
      <c r="BE4" s="64"/>
      <c r="BF4" s="64"/>
      <c r="BG4" s="64"/>
      <c r="BH4" s="61">
        <f>SUM(BD4:BG4)</f>
        <v>28</v>
      </c>
    </row>
    <row r="5" spans="1:60" x14ac:dyDescent="0.25">
      <c r="A5" s="61" t="s">
        <v>360</v>
      </c>
      <c r="B5" s="17" t="s">
        <v>184</v>
      </c>
      <c r="C5" s="12">
        <v>7</v>
      </c>
      <c r="D5" s="12">
        <v>1504</v>
      </c>
      <c r="E5" s="176">
        <v>34</v>
      </c>
      <c r="F5" s="61">
        <f t="shared" ref="F5:F6" si="1">E5+1</f>
        <v>35</v>
      </c>
      <c r="G5" s="68">
        <f>$BH5/F5</f>
        <v>0.91428571428571426</v>
      </c>
      <c r="H5" s="53">
        <v>32</v>
      </c>
      <c r="I5" s="53">
        <f t="shared" si="0"/>
        <v>32</v>
      </c>
      <c r="J5" s="58"/>
      <c r="K5" s="48">
        <v>2027</v>
      </c>
      <c r="L5" s="21">
        <v>2026</v>
      </c>
      <c r="M5" s="21"/>
      <c r="N5" s="21"/>
      <c r="O5" s="21"/>
      <c r="P5" s="49">
        <f>SUM(M5:O5)+H5</f>
        <v>32</v>
      </c>
      <c r="Q5" s="9"/>
      <c r="R5" s="9"/>
      <c r="S5" s="9"/>
      <c r="T5" s="1">
        <f>SUM(P5:S5)</f>
        <v>32</v>
      </c>
      <c r="U5" s="9"/>
      <c r="V5" s="9"/>
      <c r="W5" s="9"/>
      <c r="X5" s="1">
        <f>SUM(T5:W5)</f>
        <v>32</v>
      </c>
      <c r="Y5" s="9"/>
      <c r="Z5" s="9"/>
      <c r="AA5" s="9"/>
      <c r="AB5" s="1">
        <f>SUM(X5:AA5)</f>
        <v>32</v>
      </c>
      <c r="AC5" s="9"/>
      <c r="AD5" s="9"/>
      <c r="AE5" s="9"/>
      <c r="AF5" s="1">
        <f>SUM(AB5:AE5)</f>
        <v>32</v>
      </c>
      <c r="AG5" s="9"/>
      <c r="AH5" s="9"/>
      <c r="AI5" s="9"/>
      <c r="AJ5" s="1">
        <f>SUM(AF5:AI5)</f>
        <v>32</v>
      </c>
      <c r="AK5" s="9"/>
      <c r="AL5" s="9"/>
      <c r="AM5" s="9"/>
      <c r="AN5" s="1">
        <f>SUM(AJ5:AM5)</f>
        <v>32</v>
      </c>
      <c r="AO5" s="9"/>
      <c r="AP5" s="9"/>
      <c r="AQ5" s="9"/>
      <c r="AR5" s="1">
        <f>SUM(AN5:AQ5)</f>
        <v>32</v>
      </c>
      <c r="AS5" s="9"/>
      <c r="AT5" s="9"/>
      <c r="AU5" s="9"/>
      <c r="AV5" s="1">
        <f>SUM(AR5:AU5)</f>
        <v>32</v>
      </c>
      <c r="AW5" s="9"/>
      <c r="AX5" s="9"/>
      <c r="AY5" s="9"/>
      <c r="AZ5" s="1">
        <f>SUM(AV5:AY5)</f>
        <v>32</v>
      </c>
      <c r="BA5" s="9"/>
      <c r="BB5" s="9"/>
      <c r="BC5" s="9"/>
      <c r="BD5" s="1">
        <f>SUM(AZ5:BC5)</f>
        <v>32</v>
      </c>
      <c r="BE5" s="9"/>
      <c r="BF5" s="9"/>
      <c r="BG5" s="9"/>
      <c r="BH5" s="1">
        <f>SUM(BD5:BG5)</f>
        <v>32</v>
      </c>
    </row>
    <row r="6" spans="1:60" x14ac:dyDescent="0.25">
      <c r="A6" s="1" t="s">
        <v>360</v>
      </c>
      <c r="B6" s="1" t="s">
        <v>185</v>
      </c>
      <c r="C6" s="12">
        <v>10</v>
      </c>
      <c r="D6" s="12">
        <v>2503</v>
      </c>
      <c r="E6" s="176">
        <v>32</v>
      </c>
      <c r="F6" s="61">
        <f t="shared" si="1"/>
        <v>33</v>
      </c>
      <c r="G6" s="68">
        <f>$BH6/F6</f>
        <v>0.84848484848484851</v>
      </c>
      <c r="H6" s="53">
        <v>28</v>
      </c>
      <c r="I6" s="53">
        <f t="shared" si="0"/>
        <v>28</v>
      </c>
      <c r="J6" s="58"/>
      <c r="K6" s="48" t="s">
        <v>384</v>
      </c>
      <c r="L6" s="21">
        <v>2026</v>
      </c>
      <c r="M6" s="9"/>
      <c r="N6" s="21"/>
      <c r="O6" s="9"/>
      <c r="P6" s="49">
        <f>SUM(M6:O6)+H6</f>
        <v>28</v>
      </c>
      <c r="Q6" s="9"/>
      <c r="R6" s="9"/>
      <c r="S6" s="9"/>
      <c r="T6" s="1">
        <f>SUM(P6:S6)</f>
        <v>28</v>
      </c>
      <c r="U6" s="9"/>
      <c r="V6" s="9"/>
      <c r="W6" s="9"/>
      <c r="X6" s="1">
        <f>SUM(T6:W6)</f>
        <v>28</v>
      </c>
      <c r="Y6" s="9"/>
      <c r="Z6" s="9"/>
      <c r="AA6" s="9"/>
      <c r="AB6" s="1">
        <f>SUM(X6:AA6)</f>
        <v>28</v>
      </c>
      <c r="AC6" s="9"/>
      <c r="AD6" s="9"/>
      <c r="AE6" s="9"/>
      <c r="AF6" s="1">
        <f>SUM(AB6:AE6)</f>
        <v>28</v>
      </c>
      <c r="AG6" s="9"/>
      <c r="AH6" s="9"/>
      <c r="AI6" s="9"/>
      <c r="AJ6" s="1">
        <f>SUM(AF6:AI6)</f>
        <v>28</v>
      </c>
      <c r="AK6" s="9"/>
      <c r="AL6" s="9"/>
      <c r="AM6" s="9"/>
      <c r="AN6" s="1">
        <f>SUM(AJ6:AM6)</f>
        <v>28</v>
      </c>
      <c r="AO6" s="9"/>
      <c r="AP6" s="9"/>
      <c r="AQ6" s="9"/>
      <c r="AR6" s="1">
        <f>SUM(AN6:AQ6)</f>
        <v>28</v>
      </c>
      <c r="AS6" s="9"/>
      <c r="AT6" s="9"/>
      <c r="AU6" s="9"/>
      <c r="AV6" s="1">
        <f>SUM(AR6:AU6)</f>
        <v>28</v>
      </c>
      <c r="AW6" s="9"/>
      <c r="AX6" s="9"/>
      <c r="AY6" s="9"/>
      <c r="AZ6" s="1">
        <f>SUM(AV6:AY6)</f>
        <v>28</v>
      </c>
      <c r="BA6" s="9"/>
      <c r="BB6" s="9"/>
      <c r="BC6" s="9"/>
      <c r="BD6" s="1">
        <f>SUM(AZ6:BC6)</f>
        <v>28</v>
      </c>
      <c r="BE6" s="9"/>
      <c r="BF6" s="9"/>
      <c r="BG6" s="9"/>
      <c r="BH6" s="1">
        <f>SUM(BD6:BG6)</f>
        <v>28</v>
      </c>
    </row>
    <row r="7" spans="1:60" x14ac:dyDescent="0.25">
      <c r="A7" s="1"/>
      <c r="B7" s="1"/>
      <c r="C7" s="12"/>
      <c r="D7" s="1"/>
      <c r="E7" s="12"/>
      <c r="F7" s="1"/>
      <c r="G7" s="1"/>
      <c r="H7" s="49"/>
      <c r="I7" s="53"/>
      <c r="J7" s="49"/>
      <c r="K7" s="12"/>
      <c r="L7" s="12"/>
      <c r="M7" s="49">
        <f>SUM(M3:M6)</f>
        <v>0</v>
      </c>
      <c r="N7" s="49">
        <f>SUM(N3:N6)</f>
        <v>0</v>
      </c>
      <c r="O7" s="49">
        <f>SUM(O3:O6)</f>
        <v>0</v>
      </c>
      <c r="P7" s="49">
        <f>SUM(P3:P6)</f>
        <v>79</v>
      </c>
      <c r="Q7" s="49">
        <f t="shared" ref="Q7:BH7" si="2">SUM(Q3:Q6)</f>
        <v>0</v>
      </c>
      <c r="R7" s="49">
        <f t="shared" si="2"/>
        <v>0</v>
      </c>
      <c r="S7" s="49">
        <f t="shared" si="2"/>
        <v>0</v>
      </c>
      <c r="T7" s="49">
        <f t="shared" si="2"/>
        <v>79</v>
      </c>
      <c r="U7" s="49">
        <f t="shared" si="2"/>
        <v>7</v>
      </c>
      <c r="V7" s="49">
        <f t="shared" si="2"/>
        <v>0</v>
      </c>
      <c r="W7" s="49">
        <f t="shared" si="2"/>
        <v>0</v>
      </c>
      <c r="X7" s="49">
        <f t="shared" si="2"/>
        <v>86</v>
      </c>
      <c r="Y7" s="49">
        <f t="shared" si="2"/>
        <v>0</v>
      </c>
      <c r="Z7" s="49">
        <f t="shared" si="2"/>
        <v>0</v>
      </c>
      <c r="AA7" s="49">
        <f t="shared" si="2"/>
        <v>0</v>
      </c>
      <c r="AB7" s="49">
        <f t="shared" si="2"/>
        <v>86</v>
      </c>
      <c r="AC7" s="49">
        <f t="shared" si="2"/>
        <v>0</v>
      </c>
      <c r="AD7" s="49">
        <f t="shared" si="2"/>
        <v>2</v>
      </c>
      <c r="AE7" s="49">
        <f t="shared" si="2"/>
        <v>0</v>
      </c>
      <c r="AF7" s="49">
        <f t="shared" si="2"/>
        <v>88</v>
      </c>
      <c r="AG7" s="49">
        <f t="shared" si="2"/>
        <v>0</v>
      </c>
      <c r="AH7" s="49">
        <f t="shared" si="2"/>
        <v>0</v>
      </c>
      <c r="AI7" s="49">
        <f t="shared" si="2"/>
        <v>0</v>
      </c>
      <c r="AJ7" s="49">
        <f t="shared" si="2"/>
        <v>88</v>
      </c>
      <c r="AK7" s="49">
        <f t="shared" si="2"/>
        <v>0</v>
      </c>
      <c r="AL7" s="49">
        <f t="shared" si="2"/>
        <v>0</v>
      </c>
      <c r="AM7" s="49">
        <f t="shared" si="2"/>
        <v>0</v>
      </c>
      <c r="AN7" s="49">
        <f t="shared" si="2"/>
        <v>88</v>
      </c>
      <c r="AO7" s="49">
        <f t="shared" si="2"/>
        <v>0</v>
      </c>
      <c r="AP7" s="49">
        <f t="shared" si="2"/>
        <v>0</v>
      </c>
      <c r="AQ7" s="49">
        <f t="shared" si="2"/>
        <v>0</v>
      </c>
      <c r="AR7" s="49">
        <f t="shared" si="2"/>
        <v>88</v>
      </c>
      <c r="AS7" s="49">
        <f t="shared" si="2"/>
        <v>0</v>
      </c>
      <c r="AT7" s="49">
        <f t="shared" si="2"/>
        <v>0</v>
      </c>
      <c r="AU7" s="49">
        <f t="shared" si="2"/>
        <v>0</v>
      </c>
      <c r="AV7" s="49">
        <f t="shared" si="2"/>
        <v>88</v>
      </c>
      <c r="AW7" s="49">
        <f t="shared" si="2"/>
        <v>0</v>
      </c>
      <c r="AX7" s="49">
        <f t="shared" si="2"/>
        <v>0</v>
      </c>
      <c r="AY7" s="49">
        <f t="shared" si="2"/>
        <v>0</v>
      </c>
      <c r="AZ7" s="49">
        <f t="shared" si="2"/>
        <v>88</v>
      </c>
      <c r="BA7" s="49">
        <f t="shared" si="2"/>
        <v>0</v>
      </c>
      <c r="BB7" s="49">
        <f t="shared" si="2"/>
        <v>0</v>
      </c>
      <c r="BC7" s="49">
        <f t="shared" si="2"/>
        <v>0</v>
      </c>
      <c r="BD7" s="49">
        <f t="shared" si="2"/>
        <v>88</v>
      </c>
      <c r="BE7" s="49">
        <f t="shared" si="2"/>
        <v>0</v>
      </c>
      <c r="BF7" s="49">
        <f t="shared" si="2"/>
        <v>0</v>
      </c>
      <c r="BG7" s="49">
        <f t="shared" si="2"/>
        <v>0</v>
      </c>
      <c r="BH7" s="49">
        <f t="shared" si="2"/>
        <v>88</v>
      </c>
    </row>
    <row r="8" spans="1:60" x14ac:dyDescent="0.25">
      <c r="A8" s="1"/>
      <c r="B8" s="1" t="s">
        <v>31</v>
      </c>
      <c r="C8" s="12">
        <f>COUNT(C1:C6)</f>
        <v>3</v>
      </c>
      <c r="D8" s="1"/>
      <c r="E8" s="12">
        <f>SUM(E3:E6)</f>
        <v>101</v>
      </c>
      <c r="F8" s="1">
        <f>SUM(E3:E6)+1</f>
        <v>102</v>
      </c>
      <c r="G8" s="2">
        <f>$BH7/F8</f>
        <v>0.86274509803921573</v>
      </c>
      <c r="H8" s="49">
        <f>SUM(H3:H6)</f>
        <v>79</v>
      </c>
      <c r="I8" s="49">
        <f>SUM(I3:I6)</f>
        <v>79</v>
      </c>
      <c r="J8" s="49">
        <f>SUM(J3:J6)</f>
        <v>0</v>
      </c>
      <c r="K8" s="12"/>
      <c r="L8" s="12"/>
      <c r="M8" s="1"/>
      <c r="N8" s="1"/>
      <c r="O8" s="1"/>
      <c r="P8" s="2">
        <f>P7/F8</f>
        <v>0.77450980392156865</v>
      </c>
      <c r="Q8" s="1">
        <f>M7+Q7</f>
        <v>0</v>
      </c>
      <c r="R8" s="1">
        <f>N7+R7</f>
        <v>0</v>
      </c>
      <c r="S8" s="1">
        <f>O7+S7</f>
        <v>0</v>
      </c>
      <c r="T8" s="2">
        <f>T7/F8</f>
        <v>0.77450980392156865</v>
      </c>
      <c r="U8" s="1">
        <f>Q8+U7</f>
        <v>7</v>
      </c>
      <c r="V8" s="1">
        <f>R8+V7</f>
        <v>0</v>
      </c>
      <c r="W8" s="1">
        <f>S8+W7</f>
        <v>0</v>
      </c>
      <c r="X8" s="2">
        <f>X7/F8</f>
        <v>0.84313725490196079</v>
      </c>
      <c r="Y8" s="1">
        <f>U8+Y7</f>
        <v>7</v>
      </c>
      <c r="Z8" s="1">
        <f>V8+Z7</f>
        <v>0</v>
      </c>
      <c r="AA8" s="1">
        <f>W8+AA7</f>
        <v>0</v>
      </c>
      <c r="AB8" s="2">
        <f>AB7/F8</f>
        <v>0.84313725490196079</v>
      </c>
      <c r="AC8" s="1">
        <f>Y8+AC7</f>
        <v>7</v>
      </c>
      <c r="AD8" s="1">
        <f>Z8+AD7</f>
        <v>2</v>
      </c>
      <c r="AE8" s="1">
        <f>AA8+AE7</f>
        <v>0</v>
      </c>
      <c r="AF8" s="2">
        <f>AF7/F8</f>
        <v>0.86274509803921573</v>
      </c>
      <c r="AG8" s="1">
        <f>AC8+AG7</f>
        <v>7</v>
      </c>
      <c r="AH8" s="1">
        <f>AD8+AH7</f>
        <v>2</v>
      </c>
      <c r="AI8" s="1">
        <f>AE8+AI7</f>
        <v>0</v>
      </c>
      <c r="AJ8" s="2">
        <f>AJ7/F8</f>
        <v>0.86274509803921573</v>
      </c>
      <c r="AK8" s="1">
        <f>AG8+AK7</f>
        <v>7</v>
      </c>
      <c r="AL8" s="1">
        <f>AH8+AL7</f>
        <v>2</v>
      </c>
      <c r="AM8" s="1">
        <f>AI8+AM7</f>
        <v>0</v>
      </c>
      <c r="AN8" s="2">
        <f>AN7/F8</f>
        <v>0.86274509803921573</v>
      </c>
      <c r="AO8" s="1">
        <f>AK8+AO7</f>
        <v>7</v>
      </c>
      <c r="AP8" s="1">
        <f>AL8+AP7</f>
        <v>2</v>
      </c>
      <c r="AQ8" s="1">
        <f>AM8+AQ7</f>
        <v>0</v>
      </c>
      <c r="AR8" s="2">
        <f>AR7/F8</f>
        <v>0.86274509803921573</v>
      </c>
      <c r="AS8" s="1">
        <f>AO8+AS7</f>
        <v>7</v>
      </c>
      <c r="AT8" s="1">
        <f>AP8+AT7</f>
        <v>2</v>
      </c>
      <c r="AU8" s="1">
        <f>AQ8+AU7</f>
        <v>0</v>
      </c>
      <c r="AV8" s="2">
        <f>AV7/F8</f>
        <v>0.86274509803921573</v>
      </c>
      <c r="AW8" s="1">
        <f>AS8+AW7</f>
        <v>7</v>
      </c>
      <c r="AX8" s="1">
        <f>AT8+AX7</f>
        <v>2</v>
      </c>
      <c r="AY8" s="1">
        <f>AU8+AY7</f>
        <v>0</v>
      </c>
      <c r="AZ8" s="2">
        <f>AZ7/F8</f>
        <v>0.86274509803921573</v>
      </c>
      <c r="BA8" s="1">
        <f>AW8+BA7</f>
        <v>7</v>
      </c>
      <c r="BB8" s="1">
        <f>AX8+BB7</f>
        <v>2</v>
      </c>
      <c r="BC8" s="1">
        <f>AY8+BC7</f>
        <v>0</v>
      </c>
      <c r="BD8" s="2">
        <f>BD7/F8</f>
        <v>0.86274509803921573</v>
      </c>
      <c r="BE8" s="1">
        <f>BA8+BE7</f>
        <v>7</v>
      </c>
      <c r="BF8" s="1">
        <f>BB8+BF7</f>
        <v>2</v>
      </c>
      <c r="BG8" s="1">
        <f>BC8+BG7</f>
        <v>0</v>
      </c>
      <c r="BH8" s="2">
        <f>BH7/F8</f>
        <v>0.86274509803921573</v>
      </c>
    </row>
    <row r="9" spans="1:60" x14ac:dyDescent="0.25">
      <c r="I9" s="53"/>
    </row>
    <row r="10" spans="1:60" x14ac:dyDescent="0.25">
      <c r="A10" s="18"/>
      <c r="B10" s="1"/>
      <c r="C10" s="12"/>
      <c r="D10" s="1"/>
      <c r="E10" s="175"/>
      <c r="F10" s="1"/>
      <c r="G10" s="2"/>
      <c r="H10" s="49"/>
      <c r="I10" s="53"/>
      <c r="J10" s="58"/>
      <c r="K10" s="21"/>
      <c r="L10" s="21"/>
      <c r="M10" s="9"/>
      <c r="N10" s="9"/>
      <c r="O10" s="9"/>
      <c r="P10" s="49"/>
      <c r="Q10" s="9"/>
      <c r="R10" s="9"/>
      <c r="S10" s="9"/>
      <c r="T10" s="1"/>
      <c r="U10" s="9"/>
      <c r="V10" s="9"/>
      <c r="W10" s="9"/>
      <c r="X10" s="1"/>
      <c r="Y10" s="9"/>
      <c r="Z10" s="9"/>
      <c r="AA10" s="9"/>
      <c r="AB10" s="1"/>
      <c r="AC10" s="9"/>
      <c r="AD10" s="9"/>
      <c r="AE10" s="9"/>
      <c r="AF10" s="1"/>
      <c r="AG10" s="9"/>
      <c r="AH10" s="9"/>
      <c r="AI10" s="9"/>
      <c r="AJ10" s="1"/>
      <c r="AK10" s="9"/>
      <c r="AL10" s="9"/>
      <c r="AM10" s="9"/>
      <c r="AN10" s="1"/>
      <c r="AO10" s="9"/>
      <c r="AP10" s="9"/>
      <c r="AQ10" s="9"/>
      <c r="AR10" s="1"/>
      <c r="AS10" s="9"/>
      <c r="AT10" s="9"/>
      <c r="AU10" s="9"/>
      <c r="AV10" s="1"/>
      <c r="AW10" s="9"/>
      <c r="AX10" s="9"/>
      <c r="AY10" s="9"/>
      <c r="AZ10" s="1"/>
      <c r="BA10" s="9"/>
      <c r="BB10" s="9"/>
      <c r="BC10" s="9"/>
      <c r="BD10" s="1"/>
      <c r="BE10" s="9"/>
      <c r="BF10" s="9"/>
      <c r="BG10" s="9"/>
      <c r="BH10" s="1"/>
    </row>
    <row r="11" spans="1:60" s="65" customFormat="1" x14ac:dyDescent="0.25">
      <c r="A11" s="138" t="s">
        <v>186</v>
      </c>
      <c r="B11" s="141" t="s">
        <v>187</v>
      </c>
      <c r="C11" s="66">
        <v>2</v>
      </c>
      <c r="D11" s="67">
        <v>10047</v>
      </c>
      <c r="E11" s="66">
        <v>48</v>
      </c>
      <c r="F11" s="61">
        <f t="shared" ref="F11" si="3">E11+1</f>
        <v>49</v>
      </c>
      <c r="G11" s="62">
        <f>$BH11/F11</f>
        <v>0.91836734693877553</v>
      </c>
      <c r="H11" s="63">
        <v>44</v>
      </c>
      <c r="I11" s="69">
        <f t="shared" si="0"/>
        <v>44</v>
      </c>
      <c r="J11" s="70"/>
      <c r="K11" s="74">
        <v>2027</v>
      </c>
      <c r="L11" s="74">
        <v>2026</v>
      </c>
      <c r="M11" s="74"/>
      <c r="N11" s="74"/>
      <c r="O11" s="74"/>
      <c r="P11" s="63">
        <f>SUM(M11:O11)+H11</f>
        <v>44</v>
      </c>
      <c r="Q11" s="64"/>
      <c r="R11" s="64"/>
      <c r="S11" s="64"/>
      <c r="T11" s="61">
        <f>SUM(P11:S11)</f>
        <v>44</v>
      </c>
      <c r="U11" s="64"/>
      <c r="V11" s="64"/>
      <c r="W11" s="64"/>
      <c r="X11" s="61">
        <f>SUM(T11:W11)</f>
        <v>44</v>
      </c>
      <c r="Y11" s="64">
        <v>1</v>
      </c>
      <c r="Z11" s="64"/>
      <c r="AA11" s="64"/>
      <c r="AB11" s="61">
        <f>SUM(X11:AA11)</f>
        <v>45</v>
      </c>
      <c r="AC11" s="64"/>
      <c r="AD11" s="64"/>
      <c r="AE11" s="64"/>
      <c r="AF11" s="61">
        <f>SUM(AB11:AE11)</f>
        <v>45</v>
      </c>
      <c r="AG11" s="64"/>
      <c r="AH11" s="64"/>
      <c r="AI11" s="64"/>
      <c r="AJ11" s="61">
        <f>SUM(AF11:AI11)</f>
        <v>45</v>
      </c>
      <c r="AK11" s="64"/>
      <c r="AL11" s="64"/>
      <c r="AM11" s="64"/>
      <c r="AN11" s="61">
        <f>SUM(AJ11:AM11)</f>
        <v>45</v>
      </c>
      <c r="AO11" s="64"/>
      <c r="AP11" s="64"/>
      <c r="AQ11" s="64"/>
      <c r="AR11" s="61">
        <f>SUM(AN11:AQ11)</f>
        <v>45</v>
      </c>
      <c r="AS11" s="64"/>
      <c r="AT11" s="64"/>
      <c r="AU11" s="64"/>
      <c r="AV11" s="61">
        <f>SUM(AR11:AU11)</f>
        <v>45</v>
      </c>
      <c r="AW11" s="64"/>
      <c r="AX11" s="64"/>
      <c r="AY11" s="64"/>
      <c r="AZ11" s="61">
        <f>SUM(AV11:AY11)</f>
        <v>45</v>
      </c>
      <c r="BA11" s="64"/>
      <c r="BB11" s="64"/>
      <c r="BC11" s="64"/>
      <c r="BD11" s="61">
        <f>SUM(AZ11:BC11)</f>
        <v>45</v>
      </c>
      <c r="BE11" s="64"/>
      <c r="BF11" s="64"/>
      <c r="BG11" s="64"/>
      <c r="BH11" s="61">
        <f>SUM(BD11:BG11)</f>
        <v>45</v>
      </c>
    </row>
    <row r="12" spans="1:60" x14ac:dyDescent="0.25">
      <c r="A12" s="18" t="s">
        <v>360</v>
      </c>
      <c r="B12" s="11" t="s">
        <v>31</v>
      </c>
      <c r="C12" s="12"/>
      <c r="D12" s="10"/>
      <c r="E12" s="12">
        <f>+E11</f>
        <v>48</v>
      </c>
      <c r="F12" s="1">
        <f>IF(B12="MAL",E12,IF(E12&gt;=11,E12+variables!$B$1,11))</f>
        <v>49</v>
      </c>
      <c r="G12" s="2">
        <f>$BH11/F11</f>
        <v>0.91836734693877553</v>
      </c>
      <c r="H12" s="49">
        <f>H11</f>
        <v>44</v>
      </c>
      <c r="I12" s="53">
        <f>H12+J12</f>
        <v>44</v>
      </c>
      <c r="J12" s="58"/>
      <c r="K12" s="21"/>
      <c r="L12" s="21"/>
      <c r="M12" s="21">
        <f>SUM(M11:M11)</f>
        <v>0</v>
      </c>
      <c r="N12" s="21">
        <f>SUM(N11:N11)</f>
        <v>0</v>
      </c>
      <c r="O12" s="21">
        <f>SUM(O11:O11)</f>
        <v>0</v>
      </c>
      <c r="P12" s="2">
        <f>P11/F12</f>
        <v>0.89795918367346939</v>
      </c>
      <c r="Q12" s="9">
        <f>M12+Q11</f>
        <v>0</v>
      </c>
      <c r="R12" s="9">
        <f>N12+R11</f>
        <v>0</v>
      </c>
      <c r="S12" s="9">
        <f>O12+S11</f>
        <v>0</v>
      </c>
      <c r="T12" s="2">
        <f>T11/F12</f>
        <v>0.89795918367346939</v>
      </c>
      <c r="U12" s="9">
        <f>Q12+U11</f>
        <v>0</v>
      </c>
      <c r="V12" s="9">
        <f>R12+V11</f>
        <v>0</v>
      </c>
      <c r="W12" s="9">
        <f>S12+W11</f>
        <v>0</v>
      </c>
      <c r="X12" s="2">
        <f>X11/F12</f>
        <v>0.89795918367346939</v>
      </c>
      <c r="Y12" s="9">
        <f>U12+Y11</f>
        <v>1</v>
      </c>
      <c r="Z12" s="9">
        <f>V12+Z11</f>
        <v>0</v>
      </c>
      <c r="AA12" s="9">
        <f>W12+AA11</f>
        <v>0</v>
      </c>
      <c r="AB12" s="2">
        <f>AB11/F12</f>
        <v>0.91836734693877553</v>
      </c>
      <c r="AC12" s="9">
        <f>Y12+AC11</f>
        <v>1</v>
      </c>
      <c r="AD12" s="9">
        <f>Z12+AD11</f>
        <v>0</v>
      </c>
      <c r="AE12" s="9">
        <f>AA12+AE11</f>
        <v>0</v>
      </c>
      <c r="AF12" s="2">
        <f>AF11/F12</f>
        <v>0.91836734693877553</v>
      </c>
      <c r="AG12" s="9">
        <f>AC12+AG11</f>
        <v>1</v>
      </c>
      <c r="AH12" s="9">
        <f>AD12+AH11</f>
        <v>0</v>
      </c>
      <c r="AI12" s="9">
        <f>AE12+AI11</f>
        <v>0</v>
      </c>
      <c r="AJ12" s="2">
        <f>AJ11/F12</f>
        <v>0.91836734693877553</v>
      </c>
      <c r="AK12" s="9">
        <f>AG12+AK11</f>
        <v>1</v>
      </c>
      <c r="AL12" s="9">
        <f>AH12+AL11</f>
        <v>0</v>
      </c>
      <c r="AM12" s="9">
        <f>AI12+AM11</f>
        <v>0</v>
      </c>
      <c r="AN12" s="2">
        <f>AN11/F12</f>
        <v>0.91836734693877553</v>
      </c>
      <c r="AO12" s="9">
        <f>AK12+AO11</f>
        <v>1</v>
      </c>
      <c r="AP12" s="9">
        <f>AL12+AP11</f>
        <v>0</v>
      </c>
      <c r="AQ12" s="9">
        <f>AM12+AQ11</f>
        <v>0</v>
      </c>
      <c r="AR12" s="2">
        <f>AR11/F12</f>
        <v>0.91836734693877553</v>
      </c>
      <c r="AS12" s="9">
        <f>AO12+AS11</f>
        <v>1</v>
      </c>
      <c r="AT12" s="9">
        <f>AP12+AT11</f>
        <v>0</v>
      </c>
      <c r="AU12" s="9">
        <f>AQ12+AU11</f>
        <v>0</v>
      </c>
      <c r="AV12" s="2">
        <f>AV11/F12</f>
        <v>0.91836734693877553</v>
      </c>
      <c r="AW12" s="9">
        <f>AS12+AW11</f>
        <v>1</v>
      </c>
      <c r="AX12" s="9">
        <f>AT12+AX11</f>
        <v>0</v>
      </c>
      <c r="AY12" s="9">
        <f>AU12+AY11</f>
        <v>0</v>
      </c>
      <c r="AZ12" s="2">
        <f>AZ11/F12</f>
        <v>0.91836734693877553</v>
      </c>
      <c r="BA12" s="9">
        <f>AW12+BA11</f>
        <v>1</v>
      </c>
      <c r="BB12" s="9">
        <f>AX12+BB11</f>
        <v>0</v>
      </c>
      <c r="BC12" s="9">
        <f>AY12+BC11</f>
        <v>0</v>
      </c>
      <c r="BD12" s="2">
        <f>BD11/F12</f>
        <v>0.91836734693877553</v>
      </c>
      <c r="BE12" s="9">
        <f>BA12+BE11</f>
        <v>1</v>
      </c>
      <c r="BF12" s="9">
        <f>BB12+BF11</f>
        <v>0</v>
      </c>
      <c r="BG12" s="9">
        <f>BC12+BG11</f>
        <v>0</v>
      </c>
      <c r="BH12" s="2">
        <f>BH11/F12</f>
        <v>0.91836734693877553</v>
      </c>
    </row>
    <row r="13" spans="1:60" x14ac:dyDescent="0.25">
      <c r="A13" s="18"/>
      <c r="B13" s="11"/>
      <c r="C13" s="12"/>
      <c r="D13" s="10"/>
      <c r="E13" s="12"/>
      <c r="F13" s="1"/>
      <c r="G13" s="2"/>
      <c r="H13" s="49"/>
      <c r="I13" s="53"/>
      <c r="J13" s="58"/>
      <c r="K13" s="21"/>
      <c r="L13" s="21"/>
      <c r="M13" s="21"/>
      <c r="N13" s="21"/>
      <c r="O13" s="21"/>
      <c r="P13" s="49"/>
      <c r="Q13" s="9"/>
      <c r="R13" s="9"/>
      <c r="S13" s="9"/>
      <c r="T13" s="1"/>
      <c r="U13" s="9"/>
      <c r="V13" s="9"/>
      <c r="W13" s="9"/>
      <c r="X13" s="1"/>
      <c r="Y13" s="9"/>
      <c r="Z13" s="9"/>
      <c r="AA13" s="9"/>
      <c r="AB13" s="1"/>
      <c r="AC13" s="9"/>
      <c r="AD13" s="9"/>
      <c r="AE13" s="9"/>
      <c r="AF13" s="1"/>
      <c r="AG13" s="9"/>
      <c r="AH13" s="9"/>
      <c r="AI13" s="9"/>
      <c r="AJ13" s="1"/>
      <c r="AK13" s="9"/>
      <c r="AL13" s="9"/>
      <c r="AM13" s="9"/>
      <c r="AN13" s="1"/>
      <c r="AO13" s="9"/>
      <c r="AP13" s="9"/>
      <c r="AQ13" s="9"/>
      <c r="AR13" s="1"/>
      <c r="AS13" s="9"/>
      <c r="AT13" s="9"/>
      <c r="AU13" s="9"/>
      <c r="AV13" s="1"/>
      <c r="AW13" s="9"/>
      <c r="AX13" s="9"/>
      <c r="AY13" s="9"/>
      <c r="AZ13" s="1"/>
      <c r="BA13" s="9"/>
      <c r="BB13" s="9"/>
      <c r="BC13" s="9"/>
      <c r="BD13" s="1"/>
      <c r="BE13" s="9"/>
      <c r="BF13" s="9"/>
      <c r="BG13" s="9"/>
      <c r="BH13" s="1"/>
    </row>
    <row r="14" spans="1:60" x14ac:dyDescent="0.25">
      <c r="A14" s="18"/>
      <c r="B14" s="1"/>
      <c r="C14" s="12"/>
      <c r="D14" s="1"/>
      <c r="E14" s="175"/>
      <c r="F14" s="1"/>
      <c r="G14" s="2"/>
      <c r="H14" s="49"/>
      <c r="I14" s="53"/>
      <c r="J14" s="58"/>
      <c r="K14" s="210"/>
      <c r="L14" s="21"/>
      <c r="M14" s="9"/>
      <c r="N14" s="9"/>
      <c r="O14" s="9"/>
      <c r="P14" s="49"/>
      <c r="Q14" s="9"/>
      <c r="R14" s="9"/>
      <c r="S14" s="9"/>
      <c r="T14" s="1"/>
      <c r="U14" s="9"/>
      <c r="V14" s="9"/>
      <c r="W14" s="9"/>
      <c r="X14" s="1"/>
      <c r="Y14" s="9"/>
      <c r="Z14" s="9"/>
      <c r="AA14" s="9"/>
      <c r="AB14" s="1"/>
      <c r="AC14" s="9"/>
      <c r="AD14" s="9"/>
      <c r="AE14" s="9"/>
      <c r="AF14" s="1"/>
      <c r="AG14" s="9"/>
      <c r="AH14" s="9"/>
      <c r="AI14" s="9"/>
      <c r="AJ14" s="1"/>
      <c r="AK14" s="9"/>
      <c r="AL14" s="9"/>
      <c r="AM14" s="9"/>
      <c r="AN14" s="1"/>
      <c r="AO14" s="9"/>
      <c r="AP14" s="9"/>
      <c r="AQ14" s="9"/>
      <c r="AR14" s="1"/>
      <c r="AS14" s="9"/>
      <c r="AT14" s="9"/>
      <c r="AU14" s="9"/>
      <c r="AV14" s="1"/>
      <c r="AW14" s="9"/>
      <c r="AX14" s="9"/>
      <c r="AY14" s="9"/>
      <c r="AZ14" s="1"/>
      <c r="BA14" s="9"/>
      <c r="BB14" s="9"/>
      <c r="BC14" s="9"/>
      <c r="BD14" s="1"/>
      <c r="BE14" s="9"/>
      <c r="BF14" s="9"/>
      <c r="BG14" s="9"/>
      <c r="BH14" s="1"/>
    </row>
    <row r="15" spans="1:60" x14ac:dyDescent="0.25">
      <c r="A15" s="138" t="s">
        <v>188</v>
      </c>
      <c r="B15" s="144" t="s">
        <v>374</v>
      </c>
      <c r="C15" s="12">
        <v>1</v>
      </c>
      <c r="D15" s="12">
        <v>5791</v>
      </c>
      <c r="E15" s="175">
        <v>38</v>
      </c>
      <c r="F15" s="61">
        <f t="shared" ref="F15" si="4">E15+1</f>
        <v>39</v>
      </c>
      <c r="G15" s="2">
        <f>$BH15/F15</f>
        <v>0.46153846153846156</v>
      </c>
      <c r="H15" s="49">
        <v>18</v>
      </c>
      <c r="I15" s="53">
        <f t="shared" si="0"/>
        <v>18</v>
      </c>
      <c r="J15" s="58"/>
      <c r="K15" s="21">
        <v>2027</v>
      </c>
      <c r="L15" s="21">
        <v>2026</v>
      </c>
      <c r="M15" s="9"/>
      <c r="N15" s="9"/>
      <c r="O15" s="9"/>
      <c r="P15" s="49">
        <f>SUM(M15:O15)+H15</f>
        <v>18</v>
      </c>
      <c r="Q15" s="9"/>
      <c r="R15" s="9"/>
      <c r="S15" s="9"/>
      <c r="T15" s="1">
        <f>SUM(P15:S15)</f>
        <v>18</v>
      </c>
      <c r="U15" s="9"/>
      <c r="V15" s="9"/>
      <c r="W15" s="9"/>
      <c r="X15" s="1">
        <f>SUM(T15:W15)</f>
        <v>18</v>
      </c>
      <c r="Y15" s="9"/>
      <c r="Z15" s="9"/>
      <c r="AA15" s="9"/>
      <c r="AB15" s="1">
        <f>SUM(X15:AA15)</f>
        <v>18</v>
      </c>
      <c r="AC15" s="9"/>
      <c r="AD15" s="9"/>
      <c r="AE15" s="9"/>
      <c r="AF15" s="1">
        <f>SUM(AB15:AE15)</f>
        <v>18</v>
      </c>
      <c r="AG15" s="9"/>
      <c r="AH15" s="9"/>
      <c r="AI15" s="9"/>
      <c r="AJ15" s="1">
        <f>SUM(AF15:AI15)</f>
        <v>18</v>
      </c>
      <c r="AK15" s="9"/>
      <c r="AL15" s="9"/>
      <c r="AM15" s="9"/>
      <c r="AN15" s="1">
        <f>SUM(AJ15:AM15)</f>
        <v>18</v>
      </c>
      <c r="AO15" s="9"/>
      <c r="AP15" s="9"/>
      <c r="AQ15" s="9"/>
      <c r="AR15" s="1">
        <f>SUM(AN15:AQ15)</f>
        <v>18</v>
      </c>
      <c r="AS15" s="9"/>
      <c r="AT15" s="9"/>
      <c r="AU15" s="9"/>
      <c r="AV15" s="1">
        <f>SUM(AR15:AU15)</f>
        <v>18</v>
      </c>
      <c r="AW15" s="9"/>
      <c r="AX15" s="9"/>
      <c r="AY15" s="9"/>
      <c r="AZ15" s="1">
        <f>SUM(AV15:AY15)</f>
        <v>18</v>
      </c>
      <c r="BA15" s="9"/>
      <c r="BB15" s="9"/>
      <c r="BC15" s="9"/>
      <c r="BD15" s="1">
        <f>SUM(AZ15:BC15)</f>
        <v>18</v>
      </c>
      <c r="BE15" s="9"/>
      <c r="BF15" s="9"/>
      <c r="BG15" s="9"/>
      <c r="BH15" s="1">
        <f>SUM(BD15:BG15)</f>
        <v>18</v>
      </c>
    </row>
    <row r="16" spans="1:60" x14ac:dyDescent="0.25">
      <c r="A16" s="18" t="s">
        <v>360</v>
      </c>
      <c r="B16" s="17" t="s">
        <v>189</v>
      </c>
      <c r="C16" s="12"/>
      <c r="D16" s="12"/>
      <c r="E16" s="175">
        <f>+E15</f>
        <v>38</v>
      </c>
      <c r="F16" s="1">
        <f>F15</f>
        <v>39</v>
      </c>
      <c r="G16" s="2">
        <f>$BH15/F15</f>
        <v>0.46153846153846156</v>
      </c>
      <c r="H16" s="49">
        <f>H15</f>
        <v>18</v>
      </c>
      <c r="I16" s="53">
        <f t="shared" si="0"/>
        <v>18</v>
      </c>
      <c r="J16" s="58"/>
      <c r="K16" s="21"/>
      <c r="L16" s="21"/>
      <c r="M16" s="9">
        <f>M15</f>
        <v>0</v>
      </c>
      <c r="N16" s="9">
        <f>N15</f>
        <v>0</v>
      </c>
      <c r="O16" s="9">
        <f>O15</f>
        <v>0</v>
      </c>
      <c r="P16" s="2">
        <f>P15/F16</f>
        <v>0.46153846153846156</v>
      </c>
      <c r="Q16" s="9">
        <f>M16+Q15</f>
        <v>0</v>
      </c>
      <c r="R16" s="9">
        <f>N16+R15</f>
        <v>0</v>
      </c>
      <c r="S16" s="9">
        <f>O16+S15</f>
        <v>0</v>
      </c>
      <c r="T16" s="2">
        <f>T15/F15</f>
        <v>0.46153846153846156</v>
      </c>
      <c r="U16" s="9">
        <f>Q16+U15</f>
        <v>0</v>
      </c>
      <c r="V16" s="9">
        <f>R16+V15</f>
        <v>0</v>
      </c>
      <c r="W16" s="9">
        <f>S16+W15</f>
        <v>0</v>
      </c>
      <c r="X16" s="2">
        <f>X15/F16</f>
        <v>0.46153846153846156</v>
      </c>
      <c r="Y16" s="9">
        <f>U16+Y15</f>
        <v>0</v>
      </c>
      <c r="Z16" s="9">
        <f>V16+Z15</f>
        <v>0</v>
      </c>
      <c r="AA16" s="9">
        <f>AA15+W16</f>
        <v>0</v>
      </c>
      <c r="AB16" s="2">
        <f>AB15/F16</f>
        <v>0.46153846153846156</v>
      </c>
      <c r="AC16" s="9">
        <f>Y16+AC15</f>
        <v>0</v>
      </c>
      <c r="AD16" s="9">
        <f>Z16+AD15</f>
        <v>0</v>
      </c>
      <c r="AE16" s="9">
        <f>AE15+AA16</f>
        <v>0</v>
      </c>
      <c r="AF16" s="2">
        <f>AF15/F15</f>
        <v>0.46153846153846156</v>
      </c>
      <c r="AG16" s="9">
        <f>AC16+AG15</f>
        <v>0</v>
      </c>
      <c r="AH16" s="9">
        <f>AD16+AH15</f>
        <v>0</v>
      </c>
      <c r="AI16" s="9">
        <f>AI15+AE16</f>
        <v>0</v>
      </c>
      <c r="AJ16" s="2">
        <f>AJ15/F15</f>
        <v>0.46153846153846156</v>
      </c>
      <c r="AK16" s="9">
        <f>AG16+AK15</f>
        <v>0</v>
      </c>
      <c r="AL16" s="9">
        <f>AH16+AL15</f>
        <v>0</v>
      </c>
      <c r="AM16" s="9">
        <f>AM15+AI16</f>
        <v>0</v>
      </c>
      <c r="AN16" s="2">
        <f>AN15/F15</f>
        <v>0.46153846153846156</v>
      </c>
      <c r="AO16" s="9">
        <f>AO15+AK16</f>
        <v>0</v>
      </c>
      <c r="AP16" s="9">
        <f>AP15+AL16</f>
        <v>0</v>
      </c>
      <c r="AQ16" s="9">
        <f>AQ15+AM16</f>
        <v>0</v>
      </c>
      <c r="AR16" s="2">
        <f>AR15/F15</f>
        <v>0.46153846153846156</v>
      </c>
      <c r="AS16" s="9">
        <f>AS15+AO16</f>
        <v>0</v>
      </c>
      <c r="AT16" s="9">
        <f>AT15+AP16</f>
        <v>0</v>
      </c>
      <c r="AU16" s="9">
        <f>AU15+AQ16</f>
        <v>0</v>
      </c>
      <c r="AV16" s="2">
        <f>AV15/F15</f>
        <v>0.46153846153846156</v>
      </c>
      <c r="AW16" s="9">
        <f>AW15+AS16</f>
        <v>0</v>
      </c>
      <c r="AX16" s="9">
        <f>AX15+AT16</f>
        <v>0</v>
      </c>
      <c r="AY16" s="9">
        <f>AY15+AU16</f>
        <v>0</v>
      </c>
      <c r="AZ16" s="2">
        <f>AZ15/F15</f>
        <v>0.46153846153846156</v>
      </c>
      <c r="BA16" s="9">
        <f>BA15+AW16</f>
        <v>0</v>
      </c>
      <c r="BB16" s="9">
        <f>BB15+AX16</f>
        <v>0</v>
      </c>
      <c r="BC16" s="9">
        <f>BC15+AY16</f>
        <v>0</v>
      </c>
      <c r="BD16" s="2">
        <f>BD15/F15</f>
        <v>0.46153846153846156</v>
      </c>
      <c r="BE16" s="9">
        <f>BE15+BA16</f>
        <v>0</v>
      </c>
      <c r="BF16" s="9">
        <f>BF15+BB16</f>
        <v>0</v>
      </c>
      <c r="BG16" s="9">
        <f>BG15+BC16</f>
        <v>0</v>
      </c>
      <c r="BH16" s="2">
        <f>BH15/F15</f>
        <v>0.46153846153846156</v>
      </c>
    </row>
    <row r="17" spans="1:60" x14ac:dyDescent="0.25">
      <c r="A17" s="18"/>
      <c r="B17" s="17"/>
      <c r="C17" s="12"/>
      <c r="D17" s="12"/>
      <c r="E17" s="175"/>
      <c r="F17" s="1"/>
      <c r="G17" s="2"/>
      <c r="H17" s="49"/>
      <c r="I17" s="53"/>
      <c r="J17" s="58"/>
      <c r="K17" s="21"/>
      <c r="L17" s="21"/>
      <c r="M17" s="9"/>
      <c r="N17" s="9"/>
      <c r="O17" s="9"/>
      <c r="P17" s="49"/>
      <c r="Q17" s="9"/>
      <c r="R17" s="9"/>
      <c r="S17" s="9"/>
      <c r="T17" s="1"/>
      <c r="U17" s="9"/>
      <c r="V17" s="9"/>
      <c r="W17" s="9"/>
      <c r="X17" s="1"/>
      <c r="Y17" s="9"/>
      <c r="Z17" s="9"/>
      <c r="AA17" s="9"/>
      <c r="AB17" s="1"/>
      <c r="AC17" s="9"/>
      <c r="AD17" s="9"/>
      <c r="AE17" s="9"/>
      <c r="AF17" s="1"/>
      <c r="AG17" s="9"/>
      <c r="AH17" s="9"/>
      <c r="AI17" s="9"/>
      <c r="AJ17" s="1"/>
      <c r="AK17" s="9"/>
      <c r="AL17" s="9"/>
      <c r="AM17" s="9"/>
      <c r="AN17" s="1"/>
      <c r="AO17" s="9"/>
      <c r="AP17" s="9"/>
      <c r="AQ17" s="9"/>
      <c r="AR17" s="1"/>
      <c r="AS17" s="9"/>
      <c r="AT17" s="9"/>
      <c r="AU17" s="9"/>
      <c r="AV17" s="1"/>
      <c r="AW17" s="9"/>
      <c r="AX17" s="9"/>
      <c r="AY17" s="9"/>
      <c r="AZ17" s="1"/>
      <c r="BA17" s="9"/>
      <c r="BB17" s="9"/>
      <c r="BC17" s="9"/>
      <c r="BD17" s="1"/>
      <c r="BE17" s="9"/>
      <c r="BF17" s="9"/>
      <c r="BG17" s="9"/>
      <c r="BH17" s="1"/>
    </row>
    <row r="18" spans="1:60" s="65" customFormat="1" x14ac:dyDescent="0.25">
      <c r="A18" s="73" t="s">
        <v>360</v>
      </c>
      <c r="B18" s="140" t="s">
        <v>190</v>
      </c>
      <c r="C18" s="66">
        <v>3</v>
      </c>
      <c r="D18" s="66">
        <v>3041</v>
      </c>
      <c r="E18" s="177">
        <v>48</v>
      </c>
      <c r="F18" s="61">
        <f t="shared" ref="F18" si="5">E18+1</f>
        <v>49</v>
      </c>
      <c r="G18" s="62">
        <f>$BH18/F18</f>
        <v>0.95918367346938771</v>
      </c>
      <c r="H18" s="63">
        <v>43</v>
      </c>
      <c r="I18" s="69">
        <f t="shared" si="0"/>
        <v>43</v>
      </c>
      <c r="J18" s="70"/>
      <c r="K18" s="74">
        <v>2027</v>
      </c>
      <c r="L18" s="74">
        <v>2026</v>
      </c>
      <c r="M18" s="74"/>
      <c r="N18" s="74"/>
      <c r="O18" s="74"/>
      <c r="P18" s="63">
        <f>SUM(M18:O18)+H18</f>
        <v>43</v>
      </c>
      <c r="Q18" s="64"/>
      <c r="R18" s="64"/>
      <c r="S18" s="64"/>
      <c r="T18" s="61">
        <f>SUM(P18:S18)</f>
        <v>43</v>
      </c>
      <c r="U18" s="64"/>
      <c r="V18" s="64"/>
      <c r="W18" s="64"/>
      <c r="X18" s="61">
        <f>SUM(T18:W18)</f>
        <v>43</v>
      </c>
      <c r="Y18" s="64"/>
      <c r="Z18" s="64">
        <v>4</v>
      </c>
      <c r="AA18" s="64"/>
      <c r="AB18" s="61">
        <f>SUM(X18:AA18)</f>
        <v>47</v>
      </c>
      <c r="AC18" s="64"/>
      <c r="AD18" s="64"/>
      <c r="AE18" s="64"/>
      <c r="AF18" s="61">
        <f>SUM(AB18:AE18)</f>
        <v>47</v>
      </c>
      <c r="AG18" s="64"/>
      <c r="AH18" s="64"/>
      <c r="AI18" s="64"/>
      <c r="AJ18" s="61">
        <f>SUM(AF18:AI18)</f>
        <v>47</v>
      </c>
      <c r="AK18" s="64"/>
      <c r="AL18" s="64"/>
      <c r="AM18" s="64"/>
      <c r="AN18" s="61">
        <f>SUM(AJ18:AM18)</f>
        <v>47</v>
      </c>
      <c r="AO18" s="64"/>
      <c r="AP18" s="64"/>
      <c r="AQ18" s="64"/>
      <c r="AR18" s="61">
        <f>SUM(AN18:AQ18)</f>
        <v>47</v>
      </c>
      <c r="AS18" s="64"/>
      <c r="AT18" s="64"/>
      <c r="AU18" s="64"/>
      <c r="AV18" s="61">
        <f>SUM(AR18:AU18)</f>
        <v>47</v>
      </c>
      <c r="AW18" s="64"/>
      <c r="AX18" s="64"/>
      <c r="AY18" s="64"/>
      <c r="AZ18" s="61">
        <f>SUM(AV18:AY18)</f>
        <v>47</v>
      </c>
      <c r="BA18" s="64"/>
      <c r="BB18" s="64"/>
      <c r="BC18" s="64"/>
      <c r="BD18" s="61">
        <f>SUM(AZ18:BC18)</f>
        <v>47</v>
      </c>
      <c r="BE18" s="64"/>
      <c r="BF18" s="64"/>
      <c r="BG18" s="64"/>
      <c r="BH18" s="61">
        <f>SUM(BD18:BG18)</f>
        <v>47</v>
      </c>
    </row>
    <row r="19" spans="1:60" x14ac:dyDescent="0.25">
      <c r="A19" s="1"/>
      <c r="B19" s="1" t="s">
        <v>31</v>
      </c>
      <c r="C19" s="12">
        <f>COUNT(C15:C18)</f>
        <v>2</v>
      </c>
      <c r="D19" s="1"/>
      <c r="E19" s="175">
        <f>+E18</f>
        <v>48</v>
      </c>
      <c r="F19" s="16">
        <f>+F18</f>
        <v>49</v>
      </c>
      <c r="G19" s="2">
        <f>$BH18/F19</f>
        <v>0.95918367346938771</v>
      </c>
      <c r="H19" s="49">
        <f>H18</f>
        <v>43</v>
      </c>
      <c r="I19" s="53">
        <f t="shared" si="0"/>
        <v>43</v>
      </c>
      <c r="J19" s="49">
        <f>J18</f>
        <v>0</v>
      </c>
      <c r="K19" s="12"/>
      <c r="L19" s="12"/>
      <c r="M19" s="9">
        <f>M18</f>
        <v>0</v>
      </c>
      <c r="N19" s="9">
        <f>N18</f>
        <v>0</v>
      </c>
      <c r="O19" s="9">
        <f>O18</f>
        <v>0</v>
      </c>
      <c r="P19" s="2">
        <f>P18/F19</f>
        <v>0.87755102040816324</v>
      </c>
      <c r="Q19" s="9">
        <f>M19+Q18</f>
        <v>0</v>
      </c>
      <c r="R19" s="9">
        <f>N19+R18</f>
        <v>0</v>
      </c>
      <c r="S19" s="9">
        <f>O19+S18</f>
        <v>0</v>
      </c>
      <c r="T19" s="2">
        <f>T18/F18</f>
        <v>0.87755102040816324</v>
      </c>
      <c r="U19" s="9">
        <f>Q19+U18</f>
        <v>0</v>
      </c>
      <c r="V19" s="9">
        <f>R19+V18</f>
        <v>0</v>
      </c>
      <c r="W19" s="9">
        <f>S19+W18</f>
        <v>0</v>
      </c>
      <c r="X19" s="2">
        <f>X18/F19</f>
        <v>0.87755102040816324</v>
      </c>
      <c r="Y19" s="9">
        <f>U19+Y18</f>
        <v>0</v>
      </c>
      <c r="Z19" s="9">
        <f>V19+Z18</f>
        <v>4</v>
      </c>
      <c r="AA19" s="9">
        <f>W19+AA18</f>
        <v>0</v>
      </c>
      <c r="AB19" s="2">
        <f>AB18/F18</f>
        <v>0.95918367346938771</v>
      </c>
      <c r="AC19" s="9">
        <f>Y19+AC18</f>
        <v>0</v>
      </c>
      <c r="AD19" s="9">
        <f>Z19+AD18</f>
        <v>4</v>
      </c>
      <c r="AE19" s="9">
        <f>AA19+AE18</f>
        <v>0</v>
      </c>
      <c r="AF19" s="2">
        <f>AF18/F18</f>
        <v>0.95918367346938771</v>
      </c>
      <c r="AG19" s="9">
        <f>AC19+AG18</f>
        <v>0</v>
      </c>
      <c r="AH19" s="9">
        <f>AD19+AH18</f>
        <v>4</v>
      </c>
      <c r="AI19" s="9">
        <f>AE19+AI18</f>
        <v>0</v>
      </c>
      <c r="AJ19" s="2">
        <f>AJ18/F18</f>
        <v>0.95918367346938771</v>
      </c>
      <c r="AK19" s="9">
        <f>AG19+AK18</f>
        <v>0</v>
      </c>
      <c r="AL19" s="9">
        <f>AH19+AL18</f>
        <v>4</v>
      </c>
      <c r="AM19" s="9">
        <f>AI19+AM18</f>
        <v>0</v>
      </c>
      <c r="AN19" s="2">
        <f>AN18/F18</f>
        <v>0.95918367346938771</v>
      </c>
      <c r="AO19" s="9">
        <f>AK19+AO18</f>
        <v>0</v>
      </c>
      <c r="AP19" s="9">
        <f>AL19+AP18</f>
        <v>4</v>
      </c>
      <c r="AQ19" s="9">
        <f>AM19+AQ18</f>
        <v>0</v>
      </c>
      <c r="AR19" s="2">
        <f>AR18/F18</f>
        <v>0.95918367346938771</v>
      </c>
      <c r="AS19" s="9">
        <f>AO19+AS18</f>
        <v>0</v>
      </c>
      <c r="AT19" s="9">
        <f>AP19+AT18</f>
        <v>4</v>
      </c>
      <c r="AU19" s="9">
        <f>AQ19+AU18</f>
        <v>0</v>
      </c>
      <c r="AV19" s="2">
        <f>AV18/F18</f>
        <v>0.95918367346938771</v>
      </c>
      <c r="AW19" s="9">
        <f>AS19+AW18</f>
        <v>0</v>
      </c>
      <c r="AX19" s="9">
        <f>AT19+AX18</f>
        <v>4</v>
      </c>
      <c r="AY19" s="9">
        <f>AU19+AY18</f>
        <v>0</v>
      </c>
      <c r="AZ19" s="2">
        <f>AZ18/F18</f>
        <v>0.95918367346938771</v>
      </c>
      <c r="BA19" s="9">
        <f>AW19+BA18</f>
        <v>0</v>
      </c>
      <c r="BB19" s="9">
        <f>AX19+BB18</f>
        <v>4</v>
      </c>
      <c r="BC19" s="9">
        <f>AY19+BC18</f>
        <v>0</v>
      </c>
      <c r="BD19" s="2">
        <f>BD18/F18</f>
        <v>0.95918367346938771</v>
      </c>
      <c r="BE19" s="9">
        <f>BA19+BE18</f>
        <v>0</v>
      </c>
      <c r="BF19" s="9">
        <f>BB19+BF18</f>
        <v>4</v>
      </c>
      <c r="BG19" s="9">
        <f>BC19+BG18</f>
        <v>0</v>
      </c>
      <c r="BH19" s="2">
        <f>BH18/F18</f>
        <v>0.95918367346938771</v>
      </c>
    </row>
    <row r="20" spans="1:60" x14ac:dyDescent="0.25">
      <c r="I20" s="53"/>
      <c r="P20" s="49"/>
    </row>
    <row r="21" spans="1:60" x14ac:dyDescent="0.25">
      <c r="A21" s="138" t="s">
        <v>191</v>
      </c>
      <c r="B21" s="1"/>
      <c r="C21" s="12"/>
      <c r="D21" s="1"/>
      <c r="E21" s="175"/>
      <c r="F21" s="1"/>
      <c r="G21" s="2"/>
      <c r="H21" s="49"/>
      <c r="I21" s="53"/>
      <c r="J21" s="58"/>
      <c r="K21" s="21"/>
      <c r="L21" s="21"/>
      <c r="M21" s="9"/>
      <c r="N21" s="9"/>
      <c r="O21" s="9"/>
      <c r="P21" s="49"/>
      <c r="Q21" s="9"/>
      <c r="R21" s="9"/>
      <c r="S21" s="9"/>
      <c r="T21" s="1"/>
      <c r="U21" s="9"/>
      <c r="V21" s="9"/>
      <c r="W21" s="9"/>
      <c r="X21" s="1"/>
      <c r="Y21" s="9"/>
      <c r="Z21" s="9"/>
      <c r="AA21" s="9"/>
      <c r="AB21" s="1"/>
      <c r="AC21" s="9"/>
      <c r="AD21" s="9"/>
      <c r="AE21" s="9"/>
      <c r="AF21" s="1"/>
      <c r="AG21" s="9"/>
      <c r="AH21" s="9"/>
      <c r="AI21" s="9"/>
      <c r="AJ21" s="1"/>
      <c r="AK21" s="9"/>
      <c r="AL21" s="9"/>
      <c r="AM21" s="9"/>
      <c r="AN21" s="1"/>
      <c r="AO21" s="9"/>
      <c r="AP21" s="9"/>
      <c r="AQ21" s="9"/>
      <c r="AR21" s="1"/>
      <c r="AS21" s="9"/>
      <c r="AT21" s="9"/>
      <c r="AU21" s="9"/>
      <c r="AV21" s="1"/>
      <c r="AW21" s="9"/>
      <c r="AX21" s="9"/>
      <c r="AY21" s="9"/>
      <c r="AZ21" s="1"/>
      <c r="BA21" s="9"/>
      <c r="BB21" s="9"/>
      <c r="BC21" s="9"/>
      <c r="BD21" s="1"/>
      <c r="BE21" s="9"/>
      <c r="BF21" s="9"/>
      <c r="BG21" s="9"/>
      <c r="BH21" s="1"/>
    </row>
    <row r="22" spans="1:60" x14ac:dyDescent="0.25">
      <c r="A22" s="1" t="s">
        <v>360</v>
      </c>
      <c r="B22" s="1" t="s">
        <v>192</v>
      </c>
      <c r="C22" s="12">
        <v>7</v>
      </c>
      <c r="D22" s="12">
        <v>3117</v>
      </c>
      <c r="E22" s="176">
        <v>15</v>
      </c>
      <c r="F22" s="61">
        <f t="shared" ref="F22:F25" si="6">E22+1</f>
        <v>16</v>
      </c>
      <c r="G22" s="2">
        <f>$BH22/F22</f>
        <v>0.5625</v>
      </c>
      <c r="H22" s="49">
        <v>9</v>
      </c>
      <c r="I22" s="53">
        <f t="shared" si="0"/>
        <v>9</v>
      </c>
      <c r="J22" s="58"/>
      <c r="K22" s="21" t="s">
        <v>384</v>
      </c>
      <c r="L22" s="21">
        <v>2026</v>
      </c>
      <c r="M22" s="9"/>
      <c r="N22" s="9"/>
      <c r="O22" s="9"/>
      <c r="P22" s="49">
        <f>SUM(M22:O22)+H22</f>
        <v>9</v>
      </c>
      <c r="Q22" s="9"/>
      <c r="R22" s="9"/>
      <c r="S22" s="9"/>
      <c r="T22" s="1">
        <f>SUM(P22:S22)</f>
        <v>9</v>
      </c>
      <c r="U22" s="9"/>
      <c r="V22" s="9"/>
      <c r="W22" s="9"/>
      <c r="X22" s="1">
        <f>SUM(T22:W22)</f>
        <v>9</v>
      </c>
      <c r="Y22" s="9"/>
      <c r="Z22" s="9"/>
      <c r="AA22" s="9"/>
      <c r="AB22" s="1">
        <f>SUM(X22:AA22)</f>
        <v>9</v>
      </c>
      <c r="AC22" s="9"/>
      <c r="AD22" s="9"/>
      <c r="AE22" s="9"/>
      <c r="AF22" s="1">
        <f>SUM(AB22:AE22)</f>
        <v>9</v>
      </c>
      <c r="AG22" s="9"/>
      <c r="AH22" s="9"/>
      <c r="AI22" s="9"/>
      <c r="AJ22" s="1">
        <f>SUM(AF22:AI22)</f>
        <v>9</v>
      </c>
      <c r="AK22" s="9"/>
      <c r="AL22" s="9"/>
      <c r="AM22" s="9"/>
      <c r="AN22" s="1">
        <f>SUM(AJ22:AM22)</f>
        <v>9</v>
      </c>
      <c r="AO22" s="9"/>
      <c r="AP22" s="9"/>
      <c r="AQ22" s="9"/>
      <c r="AR22" s="1">
        <f>SUM(AN22:AQ22)</f>
        <v>9</v>
      </c>
      <c r="AS22" s="9"/>
      <c r="AT22" s="9"/>
      <c r="AU22" s="9"/>
      <c r="AV22" s="1">
        <f>SUM(AR22:AU22)</f>
        <v>9</v>
      </c>
      <c r="AW22" s="9"/>
      <c r="AX22" s="9"/>
      <c r="AY22" s="9"/>
      <c r="AZ22" s="1">
        <f>SUM(AV22:AY22)</f>
        <v>9</v>
      </c>
      <c r="BA22" s="9"/>
      <c r="BB22" s="9"/>
      <c r="BC22" s="9"/>
      <c r="BD22" s="1">
        <f>SUM(AZ22:BC22)</f>
        <v>9</v>
      </c>
      <c r="BE22" s="9"/>
      <c r="BF22" s="9"/>
      <c r="BG22" s="9"/>
      <c r="BH22" s="1">
        <f>SUM(BD22:BG22)</f>
        <v>9</v>
      </c>
    </row>
    <row r="23" spans="1:60" x14ac:dyDescent="0.25">
      <c r="A23" s="1" t="s">
        <v>360</v>
      </c>
      <c r="B23" s="17" t="s">
        <v>193</v>
      </c>
      <c r="C23" s="12">
        <v>15</v>
      </c>
      <c r="D23" s="12">
        <v>5351</v>
      </c>
      <c r="E23" s="176">
        <v>16</v>
      </c>
      <c r="F23" s="61">
        <f t="shared" si="6"/>
        <v>17</v>
      </c>
      <c r="G23" s="2">
        <f>$BH23/F23</f>
        <v>0.94117647058823528</v>
      </c>
      <c r="H23" s="49">
        <v>16</v>
      </c>
      <c r="I23" s="53">
        <f t="shared" si="0"/>
        <v>16</v>
      </c>
      <c r="J23" s="58"/>
      <c r="K23" s="21">
        <v>2027</v>
      </c>
      <c r="L23" s="21">
        <v>2026</v>
      </c>
      <c r="M23" s="21"/>
      <c r="N23" s="21"/>
      <c r="O23" s="21"/>
      <c r="P23" s="49">
        <f t="shared" ref="P23:P25" si="7">SUM(M23:O23)+H23</f>
        <v>16</v>
      </c>
      <c r="Q23" s="9"/>
      <c r="R23" s="9"/>
      <c r="S23" s="9"/>
      <c r="T23" s="1">
        <f>SUM(P23:S23)</f>
        <v>16</v>
      </c>
      <c r="U23" s="9"/>
      <c r="V23" s="9"/>
      <c r="W23" s="9"/>
      <c r="X23" s="1">
        <f>SUM(T23:W23)</f>
        <v>16</v>
      </c>
      <c r="Y23" s="9"/>
      <c r="Z23" s="9"/>
      <c r="AA23" s="9"/>
      <c r="AB23" s="1">
        <f>SUM(X23:AA23)</f>
        <v>16</v>
      </c>
      <c r="AC23" s="9"/>
      <c r="AD23" s="9"/>
      <c r="AE23" s="9"/>
      <c r="AF23" s="1">
        <f>SUM(AB23:AE23)</f>
        <v>16</v>
      </c>
      <c r="AG23" s="9"/>
      <c r="AH23" s="9"/>
      <c r="AI23" s="9"/>
      <c r="AJ23" s="1">
        <f>SUM(AF23:AI23)</f>
        <v>16</v>
      </c>
      <c r="AK23" s="9"/>
      <c r="AL23" s="9"/>
      <c r="AM23" s="9"/>
      <c r="AN23" s="1">
        <f>SUM(AJ23:AM23)</f>
        <v>16</v>
      </c>
      <c r="AO23" s="9"/>
      <c r="AP23" s="9"/>
      <c r="AQ23" s="9"/>
      <c r="AR23" s="1">
        <f>SUM(AN23:AQ23)</f>
        <v>16</v>
      </c>
      <c r="AS23" s="9"/>
      <c r="AT23" s="9"/>
      <c r="AU23" s="9"/>
      <c r="AV23" s="1">
        <f>SUM(AR23:AU23)</f>
        <v>16</v>
      </c>
      <c r="AW23" s="9"/>
      <c r="AX23" s="9"/>
      <c r="AY23" s="9"/>
      <c r="AZ23" s="1">
        <f>SUM(AV23:AY23)</f>
        <v>16</v>
      </c>
      <c r="BA23" s="9"/>
      <c r="BB23" s="9"/>
      <c r="BC23" s="9"/>
      <c r="BD23" s="1">
        <f>SUM(AZ23:BC23)</f>
        <v>16</v>
      </c>
      <c r="BE23" s="9"/>
      <c r="BF23" s="9"/>
      <c r="BG23" s="9"/>
      <c r="BH23" s="1">
        <f>SUM(BD23:BG23)</f>
        <v>16</v>
      </c>
    </row>
    <row r="24" spans="1:60" s="65" customFormat="1" x14ac:dyDescent="0.25">
      <c r="A24" s="1" t="s">
        <v>360</v>
      </c>
      <c r="B24" s="61" t="s">
        <v>194</v>
      </c>
      <c r="C24" s="66">
        <v>38</v>
      </c>
      <c r="D24" s="66">
        <v>2179</v>
      </c>
      <c r="E24" s="177">
        <v>28</v>
      </c>
      <c r="F24" s="61">
        <f t="shared" si="6"/>
        <v>29</v>
      </c>
      <c r="G24" s="62">
        <f>$BH24/F24</f>
        <v>0.93103448275862066</v>
      </c>
      <c r="H24" s="63">
        <v>10</v>
      </c>
      <c r="I24" s="69">
        <f t="shared" si="0"/>
        <v>10</v>
      </c>
      <c r="J24" s="70"/>
      <c r="K24" s="21">
        <v>2027</v>
      </c>
      <c r="L24" s="21">
        <v>2026</v>
      </c>
      <c r="M24" s="64"/>
      <c r="N24" s="64">
        <v>17</v>
      </c>
      <c r="O24" s="64"/>
      <c r="P24" s="63">
        <f t="shared" si="7"/>
        <v>27</v>
      </c>
      <c r="Q24" s="64"/>
      <c r="R24" s="64"/>
      <c r="S24" s="64"/>
      <c r="T24" s="61">
        <f>SUM(P24:S24)</f>
        <v>27</v>
      </c>
      <c r="U24" s="64"/>
      <c r="V24" s="64"/>
      <c r="W24" s="64"/>
      <c r="X24" s="61">
        <f>SUM(T24:W24)</f>
        <v>27</v>
      </c>
      <c r="Y24" s="64"/>
      <c r="Z24" s="64"/>
      <c r="AA24" s="64"/>
      <c r="AB24" s="61">
        <f>SUM(X24:AA24)</f>
        <v>27</v>
      </c>
      <c r="AC24" s="64"/>
      <c r="AD24" s="64"/>
      <c r="AE24" s="64"/>
      <c r="AF24" s="61">
        <f>SUM(AB24:AE24)</f>
        <v>27</v>
      </c>
      <c r="AG24" s="64"/>
      <c r="AH24" s="64"/>
      <c r="AI24" s="64"/>
      <c r="AJ24" s="61">
        <f>SUM(AF24:AI24)</f>
        <v>27</v>
      </c>
      <c r="AK24" s="64"/>
      <c r="AL24" s="64"/>
      <c r="AM24" s="64"/>
      <c r="AN24" s="61">
        <f>SUM(AJ24:AM24)</f>
        <v>27</v>
      </c>
      <c r="AO24" s="64"/>
      <c r="AP24" s="64"/>
      <c r="AQ24" s="64"/>
      <c r="AR24" s="61">
        <f>SUM(AN24:AQ24)</f>
        <v>27</v>
      </c>
      <c r="AS24" s="64"/>
      <c r="AT24" s="64"/>
      <c r="AU24" s="64"/>
      <c r="AV24" s="61">
        <f>SUM(AR24:AU24)</f>
        <v>27</v>
      </c>
      <c r="AW24" s="64"/>
      <c r="AX24" s="64"/>
      <c r="AY24" s="64"/>
      <c r="AZ24" s="61">
        <f>SUM(AV24:AY24)</f>
        <v>27</v>
      </c>
      <c r="BA24" s="64"/>
      <c r="BB24" s="64"/>
      <c r="BC24" s="64"/>
      <c r="BD24" s="61">
        <f>SUM(AZ24:BC24)</f>
        <v>27</v>
      </c>
      <c r="BE24" s="64"/>
      <c r="BF24" s="64"/>
      <c r="BG24" s="64"/>
      <c r="BH24" s="61">
        <f>SUM(BD24:BG24)</f>
        <v>27</v>
      </c>
    </row>
    <row r="25" spans="1:60" s="84" customFormat="1" x14ac:dyDescent="0.25">
      <c r="A25" s="1" t="s">
        <v>360</v>
      </c>
      <c r="B25" s="13" t="s">
        <v>195</v>
      </c>
      <c r="C25" s="12">
        <v>41</v>
      </c>
      <c r="D25" s="12">
        <v>6763</v>
      </c>
      <c r="E25" s="176">
        <v>25</v>
      </c>
      <c r="F25" s="61">
        <f t="shared" si="6"/>
        <v>26</v>
      </c>
      <c r="G25" s="62">
        <f>$BH25/F25</f>
        <v>0.61538461538461542</v>
      </c>
      <c r="H25" s="49">
        <v>5</v>
      </c>
      <c r="I25" s="49">
        <f t="shared" si="0"/>
        <v>5</v>
      </c>
      <c r="J25" s="58"/>
      <c r="K25" s="21">
        <v>2027</v>
      </c>
      <c r="L25" s="21">
        <v>2026</v>
      </c>
      <c r="M25" s="21"/>
      <c r="N25" s="21"/>
      <c r="O25" s="21"/>
      <c r="P25" s="49">
        <f t="shared" si="7"/>
        <v>5</v>
      </c>
      <c r="Q25" s="9"/>
      <c r="R25" s="9"/>
      <c r="S25" s="9"/>
      <c r="T25" s="1">
        <f>SUM(P25:S25)</f>
        <v>5</v>
      </c>
      <c r="U25" s="9"/>
      <c r="V25" s="9"/>
      <c r="W25" s="9"/>
      <c r="X25" s="1">
        <f>SUM(T25:W25)</f>
        <v>5</v>
      </c>
      <c r="Y25" s="9"/>
      <c r="Z25" s="9">
        <v>11</v>
      </c>
      <c r="AA25" s="9"/>
      <c r="AB25" s="1">
        <f>SUM(X25:AA25)</f>
        <v>16</v>
      </c>
      <c r="AC25" s="9"/>
      <c r="AD25" s="9"/>
      <c r="AE25" s="9"/>
      <c r="AF25" s="1">
        <f>SUM(AB25:AE25)</f>
        <v>16</v>
      </c>
      <c r="AG25" s="9"/>
      <c r="AH25" s="9"/>
      <c r="AI25" s="9"/>
      <c r="AJ25" s="1">
        <f>SUM(AF25:AI25)</f>
        <v>16</v>
      </c>
      <c r="AK25" s="9"/>
      <c r="AL25" s="9"/>
      <c r="AM25" s="9"/>
      <c r="AN25" s="1">
        <f>SUM(AJ25:AM25)</f>
        <v>16</v>
      </c>
      <c r="AO25" s="9"/>
      <c r="AP25" s="9"/>
      <c r="AQ25" s="9"/>
      <c r="AR25" s="1">
        <f>SUM(AN25:AQ25)</f>
        <v>16</v>
      </c>
      <c r="AS25" s="9"/>
      <c r="AT25" s="9"/>
      <c r="AU25" s="9"/>
      <c r="AV25" s="1">
        <f>SUM(AR25:AU25)</f>
        <v>16</v>
      </c>
      <c r="AW25" s="9"/>
      <c r="AX25" s="9"/>
      <c r="AY25" s="9"/>
      <c r="AZ25" s="1">
        <f>SUM(AV25:AY25)</f>
        <v>16</v>
      </c>
      <c r="BA25" s="9"/>
      <c r="BB25" s="9"/>
      <c r="BC25" s="9"/>
      <c r="BD25" s="1">
        <f>SUM(AZ25:BC25)</f>
        <v>16</v>
      </c>
      <c r="BE25" s="9"/>
      <c r="BF25" s="9"/>
      <c r="BG25" s="9"/>
      <c r="BH25" s="1">
        <f>SUM(BD25:BG25)</f>
        <v>16</v>
      </c>
    </row>
    <row r="26" spans="1:60" x14ac:dyDescent="0.25">
      <c r="A26" s="4"/>
      <c r="B26" s="4"/>
      <c r="C26" s="14"/>
      <c r="D26" s="4"/>
      <c r="E26" s="14"/>
      <c r="F26" s="4"/>
      <c r="G26" s="4"/>
      <c r="H26" s="53"/>
      <c r="I26" s="53"/>
      <c r="J26" s="53"/>
      <c r="K26" s="14"/>
      <c r="L26" s="14"/>
      <c r="M26" s="53">
        <f t="shared" ref="M26:AL26" si="8">SUM(M21:M25)</f>
        <v>0</v>
      </c>
      <c r="N26" s="53">
        <f t="shared" si="8"/>
        <v>17</v>
      </c>
      <c r="O26" s="53">
        <f t="shared" si="8"/>
        <v>0</v>
      </c>
      <c r="P26" s="53">
        <f t="shared" si="8"/>
        <v>57</v>
      </c>
      <c r="Q26" s="53">
        <f t="shared" si="8"/>
        <v>0</v>
      </c>
      <c r="R26" s="53">
        <f t="shared" si="8"/>
        <v>0</v>
      </c>
      <c r="S26" s="53">
        <f t="shared" si="8"/>
        <v>0</v>
      </c>
      <c r="T26" s="53">
        <f t="shared" si="8"/>
        <v>57</v>
      </c>
      <c r="U26" s="53">
        <f t="shared" si="8"/>
        <v>0</v>
      </c>
      <c r="V26" s="53">
        <f t="shared" si="8"/>
        <v>0</v>
      </c>
      <c r="W26" s="53">
        <f t="shared" si="8"/>
        <v>0</v>
      </c>
      <c r="X26" s="53">
        <f t="shared" si="8"/>
        <v>57</v>
      </c>
      <c r="Y26" s="53">
        <f t="shared" si="8"/>
        <v>0</v>
      </c>
      <c r="Z26" s="53">
        <f t="shared" si="8"/>
        <v>11</v>
      </c>
      <c r="AA26" s="53">
        <f t="shared" si="8"/>
        <v>0</v>
      </c>
      <c r="AB26" s="53">
        <f t="shared" si="8"/>
        <v>68</v>
      </c>
      <c r="AC26" s="53">
        <f t="shared" si="8"/>
        <v>0</v>
      </c>
      <c r="AD26" s="53">
        <f t="shared" si="8"/>
        <v>0</v>
      </c>
      <c r="AE26" s="53">
        <f t="shared" si="8"/>
        <v>0</v>
      </c>
      <c r="AF26" s="53">
        <f t="shared" si="8"/>
        <v>68</v>
      </c>
      <c r="AG26" s="53">
        <f t="shared" si="8"/>
        <v>0</v>
      </c>
      <c r="AH26" s="53">
        <f t="shared" si="8"/>
        <v>0</v>
      </c>
      <c r="AI26" s="53">
        <f t="shared" si="8"/>
        <v>0</v>
      </c>
      <c r="AJ26" s="53">
        <f t="shared" si="8"/>
        <v>68</v>
      </c>
      <c r="AK26" s="53">
        <f t="shared" si="8"/>
        <v>0</v>
      </c>
      <c r="AL26" s="53">
        <f t="shared" si="8"/>
        <v>0</v>
      </c>
      <c r="AM26" s="53">
        <f t="shared" ref="AM26:BH26" si="9">SUM(AM21:AM25)</f>
        <v>0</v>
      </c>
      <c r="AN26" s="53">
        <f t="shared" si="9"/>
        <v>68</v>
      </c>
      <c r="AO26" s="53">
        <f t="shared" si="9"/>
        <v>0</v>
      </c>
      <c r="AP26" s="53">
        <f t="shared" si="9"/>
        <v>0</v>
      </c>
      <c r="AQ26" s="53">
        <f t="shared" si="9"/>
        <v>0</v>
      </c>
      <c r="AR26" s="53">
        <f t="shared" si="9"/>
        <v>68</v>
      </c>
      <c r="AS26" s="53">
        <f t="shared" si="9"/>
        <v>0</v>
      </c>
      <c r="AT26" s="53">
        <f t="shared" si="9"/>
        <v>0</v>
      </c>
      <c r="AU26" s="53">
        <f t="shared" si="9"/>
        <v>0</v>
      </c>
      <c r="AV26" s="53">
        <f t="shared" si="9"/>
        <v>68</v>
      </c>
      <c r="AW26" s="53">
        <f t="shared" si="9"/>
        <v>0</v>
      </c>
      <c r="AX26" s="53">
        <f t="shared" si="9"/>
        <v>0</v>
      </c>
      <c r="AY26" s="53">
        <f t="shared" si="9"/>
        <v>0</v>
      </c>
      <c r="AZ26" s="53">
        <f t="shared" si="9"/>
        <v>68</v>
      </c>
      <c r="BA26" s="53">
        <f t="shared" si="9"/>
        <v>0</v>
      </c>
      <c r="BB26" s="53">
        <f t="shared" si="9"/>
        <v>0</v>
      </c>
      <c r="BC26" s="53">
        <f t="shared" si="9"/>
        <v>0</v>
      </c>
      <c r="BD26" s="53">
        <f t="shared" si="9"/>
        <v>68</v>
      </c>
      <c r="BE26" s="53">
        <f t="shared" si="9"/>
        <v>0</v>
      </c>
      <c r="BF26" s="53">
        <f t="shared" si="9"/>
        <v>0</v>
      </c>
      <c r="BG26" s="53">
        <f t="shared" si="9"/>
        <v>0</v>
      </c>
      <c r="BH26" s="53">
        <f t="shared" si="9"/>
        <v>68</v>
      </c>
    </row>
    <row r="27" spans="1:60" x14ac:dyDescent="0.25">
      <c r="A27" s="1"/>
      <c r="B27" s="1" t="s">
        <v>31</v>
      </c>
      <c r="C27" s="12">
        <f>COUNT(C20:C25)</f>
        <v>4</v>
      </c>
      <c r="D27" s="1"/>
      <c r="E27" s="12">
        <f>SUM(E21:E25)</f>
        <v>84</v>
      </c>
      <c r="F27" s="1">
        <f>SUM(E21:E25)+1</f>
        <v>85</v>
      </c>
      <c r="G27" s="2">
        <f>$BH26/F27</f>
        <v>0.8</v>
      </c>
      <c r="H27" s="49">
        <f>SUM(H21:H25)</f>
        <v>40</v>
      </c>
      <c r="I27" s="49">
        <f>SUM(I21:I25)</f>
        <v>40</v>
      </c>
      <c r="J27" s="49">
        <f>SUM(J21:J25)</f>
        <v>0</v>
      </c>
      <c r="K27" s="12"/>
      <c r="L27" s="12"/>
      <c r="M27" s="1"/>
      <c r="N27" s="1"/>
      <c r="O27" s="1"/>
      <c r="P27" s="2">
        <f>P26/F27</f>
        <v>0.6705882352941176</v>
      </c>
      <c r="Q27" s="1">
        <f>M26+Q26</f>
        <v>0</v>
      </c>
      <c r="R27" s="1">
        <f>N26+R26</f>
        <v>17</v>
      </c>
      <c r="S27" s="1">
        <f>O26+S26</f>
        <v>0</v>
      </c>
      <c r="T27" s="2">
        <f>T26/F27</f>
        <v>0.6705882352941176</v>
      </c>
      <c r="U27" s="1">
        <f>Q27+U26</f>
        <v>0</v>
      </c>
      <c r="V27" s="1">
        <f>R27+V26</f>
        <v>17</v>
      </c>
      <c r="W27" s="1">
        <f>S27+W26</f>
        <v>0</v>
      </c>
      <c r="X27" s="2">
        <f>X26/F27</f>
        <v>0.6705882352941176</v>
      </c>
      <c r="Y27" s="1">
        <f>U27+Y26</f>
        <v>0</v>
      </c>
      <c r="Z27" s="1">
        <f>V27+Z26</f>
        <v>28</v>
      </c>
      <c r="AA27" s="1">
        <f>W27+AA26</f>
        <v>0</v>
      </c>
      <c r="AB27" s="2">
        <f>AB26/F27</f>
        <v>0.8</v>
      </c>
      <c r="AC27" s="1">
        <f>Y27+AC26</f>
        <v>0</v>
      </c>
      <c r="AD27" s="1">
        <f>Z27+AD26</f>
        <v>28</v>
      </c>
      <c r="AE27" s="1">
        <f>AA27+AE26</f>
        <v>0</v>
      </c>
      <c r="AF27" s="2">
        <f>AF26/F27</f>
        <v>0.8</v>
      </c>
      <c r="AG27" s="1">
        <f>AC27+AG26</f>
        <v>0</v>
      </c>
      <c r="AH27" s="1">
        <f>AD27+AH26</f>
        <v>28</v>
      </c>
      <c r="AI27" s="1">
        <f>AE27+AI26</f>
        <v>0</v>
      </c>
      <c r="AJ27" s="2">
        <f>AJ26/F27</f>
        <v>0.8</v>
      </c>
      <c r="AK27" s="1">
        <f>AG27+AK26</f>
        <v>0</v>
      </c>
      <c r="AL27" s="1">
        <f>AH27+AL26</f>
        <v>28</v>
      </c>
      <c r="AM27" s="1">
        <f>AI27+AM26</f>
        <v>0</v>
      </c>
      <c r="AN27" s="2">
        <f>AN26/F27</f>
        <v>0.8</v>
      </c>
      <c r="AO27" s="1">
        <f>AK27+AO26</f>
        <v>0</v>
      </c>
      <c r="AP27" s="1">
        <f>AL27+AP26</f>
        <v>28</v>
      </c>
      <c r="AQ27" s="1">
        <f>AM27+AQ26</f>
        <v>0</v>
      </c>
      <c r="AR27" s="2">
        <f>AR26/F27</f>
        <v>0.8</v>
      </c>
      <c r="AS27" s="1">
        <f>AO27+AS26</f>
        <v>0</v>
      </c>
      <c r="AT27" s="1">
        <f>AP27+AT26</f>
        <v>28</v>
      </c>
      <c r="AU27" s="1">
        <f>AQ27+AU26</f>
        <v>0</v>
      </c>
      <c r="AV27" s="2">
        <f>AV26/F27</f>
        <v>0.8</v>
      </c>
      <c r="AW27" s="1">
        <f>AS27+AW26</f>
        <v>0</v>
      </c>
      <c r="AX27" s="1">
        <f>AT27+AX26</f>
        <v>28</v>
      </c>
      <c r="AY27" s="1">
        <f>AU27+AY26</f>
        <v>0</v>
      </c>
      <c r="AZ27" s="2">
        <f>AZ26/F27</f>
        <v>0.8</v>
      </c>
      <c r="BA27" s="1">
        <f>AW27+BA26</f>
        <v>0</v>
      </c>
      <c r="BB27" s="1">
        <f>AX27+BB26</f>
        <v>28</v>
      </c>
      <c r="BC27" s="1">
        <f>AY27+BC26</f>
        <v>0</v>
      </c>
      <c r="BD27" s="2">
        <f>BD26/F27</f>
        <v>0.8</v>
      </c>
      <c r="BE27" s="1">
        <f>BA27+BE26</f>
        <v>0</v>
      </c>
      <c r="BF27" s="1">
        <f>BB27+BF26</f>
        <v>28</v>
      </c>
      <c r="BG27" s="1">
        <f>BC27+BG26</f>
        <v>0</v>
      </c>
      <c r="BH27" s="2">
        <f>BH26/F27</f>
        <v>0.8</v>
      </c>
    </row>
    <row r="28" spans="1:60" x14ac:dyDescent="0.25">
      <c r="I28" s="53"/>
    </row>
    <row r="29" spans="1:60" x14ac:dyDescent="0.25">
      <c r="A29" s="18" t="s">
        <v>196</v>
      </c>
      <c r="B29" s="1"/>
      <c r="C29" s="12"/>
      <c r="D29" s="1"/>
      <c r="E29" s="175"/>
      <c r="F29" s="1"/>
      <c r="G29" s="2"/>
      <c r="H29" s="49"/>
      <c r="I29" s="53"/>
      <c r="J29" s="58"/>
      <c r="K29" s="21" t="s">
        <v>384</v>
      </c>
      <c r="L29" s="21">
        <v>2026</v>
      </c>
      <c r="M29" s="9"/>
      <c r="N29" s="9"/>
      <c r="O29" s="9"/>
      <c r="P29" s="49"/>
      <c r="Q29" s="9"/>
      <c r="R29" s="9"/>
      <c r="S29" s="9"/>
      <c r="T29" s="1"/>
      <c r="U29" s="9"/>
      <c r="V29" s="9"/>
      <c r="W29" s="9"/>
      <c r="X29" s="1"/>
      <c r="Y29" s="9"/>
      <c r="Z29" s="9"/>
      <c r="AA29" s="9"/>
      <c r="AB29" s="1"/>
      <c r="AC29" s="9"/>
      <c r="AD29" s="9"/>
      <c r="AE29" s="9"/>
      <c r="AF29" s="1"/>
      <c r="AG29" s="9"/>
      <c r="AH29" s="9"/>
      <c r="AI29" s="9"/>
      <c r="AJ29" s="1"/>
      <c r="AK29" s="9"/>
      <c r="AL29" s="9"/>
      <c r="AM29" s="9"/>
      <c r="AN29" s="1"/>
      <c r="AO29" s="9"/>
      <c r="AP29" s="9"/>
      <c r="AQ29" s="9"/>
      <c r="AR29" s="1"/>
      <c r="AS29" s="9"/>
      <c r="AT29" s="9"/>
      <c r="AU29" s="9"/>
      <c r="AV29" s="1"/>
      <c r="AW29" s="9"/>
      <c r="AX29" s="9"/>
      <c r="AY29" s="9"/>
      <c r="AZ29" s="1"/>
      <c r="BA29" s="9"/>
      <c r="BB29" s="9"/>
      <c r="BC29" s="9"/>
      <c r="BD29" s="1"/>
      <c r="BE29" s="9"/>
      <c r="BF29" s="9"/>
      <c r="BG29" s="9"/>
      <c r="BH29" s="1"/>
    </row>
    <row r="30" spans="1:60" x14ac:dyDescent="0.25">
      <c r="A30" s="1" t="s">
        <v>360</v>
      </c>
      <c r="B30" s="1" t="s">
        <v>197</v>
      </c>
      <c r="C30" s="12">
        <v>5</v>
      </c>
      <c r="D30" s="12">
        <v>3015</v>
      </c>
      <c r="E30" s="175">
        <v>19</v>
      </c>
      <c r="F30" s="61">
        <f t="shared" ref="F30:F33" si="10">E30+1</f>
        <v>20</v>
      </c>
      <c r="G30" s="2">
        <f>$BH30/F30</f>
        <v>0.8</v>
      </c>
      <c r="H30" s="49">
        <v>16</v>
      </c>
      <c r="I30" s="53">
        <f t="shared" si="0"/>
        <v>16</v>
      </c>
      <c r="J30" s="58"/>
      <c r="K30" s="21">
        <v>2027</v>
      </c>
      <c r="L30" s="21">
        <v>2026</v>
      </c>
      <c r="M30" s="9"/>
      <c r="N30" s="9"/>
      <c r="O30" s="9"/>
      <c r="P30" s="49">
        <f>SUM(M30:O30)+H30</f>
        <v>16</v>
      </c>
      <c r="Q30" s="9"/>
      <c r="R30" s="9"/>
      <c r="S30" s="9"/>
      <c r="T30" s="1">
        <f>SUM(P30:S30)</f>
        <v>16</v>
      </c>
      <c r="U30" s="9"/>
      <c r="V30" s="9"/>
      <c r="W30" s="9"/>
      <c r="X30" s="1">
        <f>SUM(T30:W30)</f>
        <v>16</v>
      </c>
      <c r="Y30" s="9"/>
      <c r="Z30" s="9"/>
      <c r="AA30" s="9"/>
      <c r="AB30" s="1">
        <f>SUM(X30:AA30)</f>
        <v>16</v>
      </c>
      <c r="AC30" s="9"/>
      <c r="AD30" s="9"/>
      <c r="AE30" s="9"/>
      <c r="AF30" s="1">
        <f>SUM(AB30:AE30)</f>
        <v>16</v>
      </c>
      <c r="AG30" s="9"/>
      <c r="AH30" s="9"/>
      <c r="AI30" s="9"/>
      <c r="AJ30" s="1">
        <f>SUM(AF30:AI30)</f>
        <v>16</v>
      </c>
      <c r="AK30" s="9"/>
      <c r="AL30" s="9"/>
      <c r="AM30" s="9"/>
      <c r="AN30" s="1">
        <f>SUM(AJ30:AM30)</f>
        <v>16</v>
      </c>
      <c r="AO30" s="9"/>
      <c r="AP30" s="9"/>
      <c r="AQ30" s="9"/>
      <c r="AR30" s="1">
        <f>SUM(AN30:AQ30)</f>
        <v>16</v>
      </c>
      <c r="AS30" s="9"/>
      <c r="AT30" s="9"/>
      <c r="AU30" s="9"/>
      <c r="AV30" s="1">
        <f>SUM(AR30:AU30)</f>
        <v>16</v>
      </c>
      <c r="AW30" s="9"/>
      <c r="AX30" s="9"/>
      <c r="AY30" s="9"/>
      <c r="AZ30" s="1">
        <f>SUM(AV30:AY30)</f>
        <v>16</v>
      </c>
      <c r="BA30" s="9"/>
      <c r="BB30" s="9"/>
      <c r="BC30" s="9"/>
      <c r="BD30" s="1">
        <f>SUM(AZ30:BC30)</f>
        <v>16</v>
      </c>
      <c r="BE30" s="9"/>
      <c r="BF30" s="9"/>
      <c r="BG30" s="9"/>
      <c r="BH30" s="1">
        <f>SUM(BD30:BG30)</f>
        <v>16</v>
      </c>
    </row>
    <row r="31" spans="1:60" s="65" customFormat="1" x14ac:dyDescent="0.25">
      <c r="A31" s="1" t="s">
        <v>360</v>
      </c>
      <c r="B31" s="88" t="s">
        <v>198</v>
      </c>
      <c r="C31" s="66">
        <v>7</v>
      </c>
      <c r="D31" s="66">
        <v>401</v>
      </c>
      <c r="E31" s="177">
        <v>28</v>
      </c>
      <c r="F31" s="61">
        <f t="shared" si="10"/>
        <v>29</v>
      </c>
      <c r="G31" s="2">
        <f>$BH31/F31</f>
        <v>0.41379310344827586</v>
      </c>
      <c r="H31" s="63">
        <v>12</v>
      </c>
      <c r="I31" s="69">
        <f t="shared" si="0"/>
        <v>12</v>
      </c>
      <c r="J31" s="70"/>
      <c r="K31" s="74" t="s">
        <v>384</v>
      </c>
      <c r="L31" s="21" t="s">
        <v>384</v>
      </c>
      <c r="M31" s="74"/>
      <c r="N31" s="74"/>
      <c r="O31" s="74"/>
      <c r="P31" s="63">
        <f>SUM(M31:O31)+H31</f>
        <v>12</v>
      </c>
      <c r="Q31" s="64"/>
      <c r="R31" s="64"/>
      <c r="S31" s="64"/>
      <c r="T31" s="61">
        <f>SUM(P31:S31)</f>
        <v>12</v>
      </c>
      <c r="U31" s="64"/>
      <c r="V31" s="64"/>
      <c r="W31" s="64"/>
      <c r="X31" s="61">
        <f>SUM(T31:W31)</f>
        <v>12</v>
      </c>
      <c r="Y31" s="64"/>
      <c r="Z31" s="64"/>
      <c r="AA31" s="64"/>
      <c r="AB31" s="61">
        <f>SUM(X31:AA31)</f>
        <v>12</v>
      </c>
      <c r="AC31" s="64"/>
      <c r="AD31" s="64"/>
      <c r="AE31" s="64"/>
      <c r="AF31" s="61">
        <f>SUM(AB31:AE31)</f>
        <v>12</v>
      </c>
      <c r="AG31" s="64"/>
      <c r="AH31" s="64"/>
      <c r="AI31" s="64"/>
      <c r="AJ31" s="61">
        <f>SUM(AF31:AI31)</f>
        <v>12</v>
      </c>
      <c r="AK31" s="64"/>
      <c r="AL31" s="64"/>
      <c r="AM31" s="64"/>
      <c r="AN31" s="61">
        <f>SUM(AJ31:AM31)</f>
        <v>12</v>
      </c>
      <c r="AO31" s="64"/>
      <c r="AP31" s="64"/>
      <c r="AQ31" s="64"/>
      <c r="AR31" s="61">
        <f>SUM(AN31:AQ31)</f>
        <v>12</v>
      </c>
      <c r="AS31" s="64"/>
      <c r="AT31" s="64"/>
      <c r="AU31" s="64"/>
      <c r="AV31" s="61">
        <f>SUM(AR31:AU31)</f>
        <v>12</v>
      </c>
      <c r="AW31" s="64"/>
      <c r="AX31" s="64"/>
      <c r="AY31" s="64"/>
      <c r="AZ31" s="61">
        <f>SUM(AV31:AY31)</f>
        <v>12</v>
      </c>
      <c r="BA31" s="64"/>
      <c r="BB31" s="64"/>
      <c r="BC31" s="64"/>
      <c r="BD31" s="61">
        <f>SUM(AZ31:BC31)</f>
        <v>12</v>
      </c>
      <c r="BE31" s="64"/>
      <c r="BF31" s="64"/>
      <c r="BG31" s="64"/>
      <c r="BH31" s="61">
        <f>SUM(BD31:BG31)</f>
        <v>12</v>
      </c>
    </row>
    <row r="32" spans="1:60" s="65" customFormat="1" x14ac:dyDescent="0.25">
      <c r="A32" s="1" t="s">
        <v>360</v>
      </c>
      <c r="B32" s="61" t="s">
        <v>199</v>
      </c>
      <c r="C32" s="66">
        <v>14</v>
      </c>
      <c r="D32" s="66">
        <v>614</v>
      </c>
      <c r="E32" s="177">
        <v>18</v>
      </c>
      <c r="F32" s="61">
        <f t="shared" si="10"/>
        <v>19</v>
      </c>
      <c r="G32" s="2">
        <f>$BH32/F32</f>
        <v>0.26315789473684209</v>
      </c>
      <c r="H32" s="63">
        <v>5</v>
      </c>
      <c r="I32" s="69">
        <f t="shared" si="0"/>
        <v>5</v>
      </c>
      <c r="J32" s="70"/>
      <c r="K32" s="74" t="s">
        <v>384</v>
      </c>
      <c r="L32" s="21" t="s">
        <v>384</v>
      </c>
      <c r="M32" s="74"/>
      <c r="N32" s="74"/>
      <c r="O32" s="74"/>
      <c r="P32" s="63">
        <f>SUM(M32:O32)+H32</f>
        <v>5</v>
      </c>
      <c r="Q32" s="64"/>
      <c r="R32" s="64"/>
      <c r="S32" s="64"/>
      <c r="T32" s="61">
        <f>SUM(P32:S32)</f>
        <v>5</v>
      </c>
      <c r="U32" s="64"/>
      <c r="V32" s="64"/>
      <c r="W32" s="64"/>
      <c r="X32" s="61">
        <f>SUM(T32:W32)</f>
        <v>5</v>
      </c>
      <c r="Y32" s="64"/>
      <c r="Z32" s="64"/>
      <c r="AA32" s="64"/>
      <c r="AB32" s="61">
        <f>SUM(X32:AA32)</f>
        <v>5</v>
      </c>
      <c r="AC32" s="64"/>
      <c r="AD32" s="64"/>
      <c r="AE32" s="64"/>
      <c r="AF32" s="61">
        <f>SUM(AB32:AE32)</f>
        <v>5</v>
      </c>
      <c r="AG32" s="64"/>
      <c r="AH32" s="64"/>
      <c r="AI32" s="64"/>
      <c r="AJ32" s="61">
        <f>SUM(AF32:AI32)</f>
        <v>5</v>
      </c>
      <c r="AK32" s="64"/>
      <c r="AL32" s="64"/>
      <c r="AM32" s="64"/>
      <c r="AN32" s="61">
        <f>SUM(AJ32:AM32)</f>
        <v>5</v>
      </c>
      <c r="AO32" s="64"/>
      <c r="AP32" s="64"/>
      <c r="AQ32" s="64"/>
      <c r="AR32" s="61">
        <f>SUM(AN32:AQ32)</f>
        <v>5</v>
      </c>
      <c r="AS32" s="64"/>
      <c r="AT32" s="64"/>
      <c r="AU32" s="64"/>
      <c r="AV32" s="61">
        <f>SUM(AR32:AU32)</f>
        <v>5</v>
      </c>
      <c r="AW32" s="64"/>
      <c r="AX32" s="64"/>
      <c r="AY32" s="64"/>
      <c r="AZ32" s="61">
        <f>SUM(AV32:AY32)</f>
        <v>5</v>
      </c>
      <c r="BA32" s="64"/>
      <c r="BB32" s="64"/>
      <c r="BC32" s="64"/>
      <c r="BD32" s="61">
        <f>SUM(AZ32:BC32)</f>
        <v>5</v>
      </c>
      <c r="BE32" s="64"/>
      <c r="BF32" s="64"/>
      <c r="BG32" s="64"/>
      <c r="BH32" s="61">
        <f>SUM(BD32:BG32)</f>
        <v>5</v>
      </c>
    </row>
    <row r="33" spans="1:60" x14ac:dyDescent="0.25">
      <c r="A33" s="1" t="s">
        <v>360</v>
      </c>
      <c r="B33" s="1" t="s">
        <v>200</v>
      </c>
      <c r="C33" s="12">
        <v>19</v>
      </c>
      <c r="D33" s="12">
        <v>10124</v>
      </c>
      <c r="E33" s="176">
        <v>32</v>
      </c>
      <c r="F33" s="61">
        <f t="shared" si="10"/>
        <v>33</v>
      </c>
      <c r="G33" s="2">
        <f>$BH33/F33</f>
        <v>0.69696969696969702</v>
      </c>
      <c r="H33" s="49">
        <v>23</v>
      </c>
      <c r="I33" s="53">
        <f t="shared" si="0"/>
        <v>23</v>
      </c>
      <c r="J33" s="58"/>
      <c r="K33" s="21" t="s">
        <v>384</v>
      </c>
      <c r="L33" s="21">
        <v>2026</v>
      </c>
      <c r="M33" s="21"/>
      <c r="N33" s="21"/>
      <c r="O33" s="21"/>
      <c r="P33" s="49">
        <f>SUM(M33:O33)+H33</f>
        <v>23</v>
      </c>
      <c r="Q33" s="9"/>
      <c r="R33" s="9"/>
      <c r="S33" s="9"/>
      <c r="T33" s="1">
        <f>SUM(P33:S33)</f>
        <v>23</v>
      </c>
      <c r="U33" s="9"/>
      <c r="V33" s="9"/>
      <c r="W33" s="9"/>
      <c r="X33" s="1">
        <f>SUM(T33:W33)</f>
        <v>23</v>
      </c>
      <c r="Y33" s="9"/>
      <c r="Z33" s="9"/>
      <c r="AA33" s="9"/>
      <c r="AB33" s="1">
        <f>SUM(X33:AA33)</f>
        <v>23</v>
      </c>
      <c r="AC33" s="9"/>
      <c r="AD33" s="9"/>
      <c r="AE33" s="9"/>
      <c r="AF33" s="1">
        <f>SUM(AB33:AE33)</f>
        <v>23</v>
      </c>
      <c r="AG33" s="9"/>
      <c r="AH33" s="9"/>
      <c r="AI33" s="9"/>
      <c r="AJ33" s="1">
        <f>SUM(AF33:AI33)</f>
        <v>23</v>
      </c>
      <c r="AK33" s="9"/>
      <c r="AL33" s="9"/>
      <c r="AM33" s="9"/>
      <c r="AN33" s="1">
        <f>SUM(AJ33:AM33)</f>
        <v>23</v>
      </c>
      <c r="AO33" s="9"/>
      <c r="AP33" s="9"/>
      <c r="AQ33" s="9"/>
      <c r="AR33" s="1">
        <f>SUM(AN33:AQ33)</f>
        <v>23</v>
      </c>
      <c r="AS33" s="9"/>
      <c r="AT33" s="9"/>
      <c r="AU33" s="9"/>
      <c r="AV33" s="1">
        <f>SUM(AR33:AU33)</f>
        <v>23</v>
      </c>
      <c r="AW33" s="9"/>
      <c r="AX33" s="9"/>
      <c r="AY33" s="9"/>
      <c r="AZ33" s="1">
        <f>SUM(AV33:AY33)</f>
        <v>23</v>
      </c>
      <c r="BA33" s="9"/>
      <c r="BB33" s="9"/>
      <c r="BC33" s="9"/>
      <c r="BD33" s="1">
        <f>SUM(AZ33:BC33)</f>
        <v>23</v>
      </c>
      <c r="BE33" s="9"/>
      <c r="BF33" s="9"/>
      <c r="BG33" s="9"/>
      <c r="BH33" s="1">
        <f>SUM(BD33:BG33)</f>
        <v>23</v>
      </c>
    </row>
    <row r="34" spans="1:60" x14ac:dyDescent="0.25">
      <c r="A34" s="4"/>
      <c r="B34" s="4"/>
      <c r="C34" s="14"/>
      <c r="D34" s="4"/>
      <c r="E34" s="14"/>
      <c r="F34" s="4"/>
      <c r="G34" s="4"/>
      <c r="H34" s="53"/>
      <c r="I34" s="53"/>
      <c r="J34" s="53"/>
      <c r="K34" s="14"/>
      <c r="L34" s="14"/>
      <c r="M34" s="53">
        <f t="shared" ref="M34:AL34" si="11">SUM(M29:M33)</f>
        <v>0</v>
      </c>
      <c r="N34" s="53">
        <f t="shared" si="11"/>
        <v>0</v>
      </c>
      <c r="O34" s="53">
        <f t="shared" si="11"/>
        <v>0</v>
      </c>
      <c r="P34" s="53">
        <f t="shared" si="11"/>
        <v>56</v>
      </c>
      <c r="Q34" s="53">
        <f t="shared" si="11"/>
        <v>0</v>
      </c>
      <c r="R34" s="53">
        <f t="shared" si="11"/>
        <v>0</v>
      </c>
      <c r="S34" s="53">
        <f t="shared" si="11"/>
        <v>0</v>
      </c>
      <c r="T34" s="53">
        <f t="shared" si="11"/>
        <v>56</v>
      </c>
      <c r="U34" s="53">
        <f t="shared" si="11"/>
        <v>0</v>
      </c>
      <c r="V34" s="53">
        <f t="shared" si="11"/>
        <v>0</v>
      </c>
      <c r="W34" s="53">
        <f t="shared" si="11"/>
        <v>0</v>
      </c>
      <c r="X34" s="53">
        <f t="shared" si="11"/>
        <v>56</v>
      </c>
      <c r="Y34" s="53">
        <f t="shared" si="11"/>
        <v>0</v>
      </c>
      <c r="Z34" s="53">
        <f t="shared" si="11"/>
        <v>0</v>
      </c>
      <c r="AA34" s="53">
        <f t="shared" si="11"/>
        <v>0</v>
      </c>
      <c r="AB34" s="53">
        <f t="shared" si="11"/>
        <v>56</v>
      </c>
      <c r="AC34" s="53">
        <f t="shared" si="11"/>
        <v>0</v>
      </c>
      <c r="AD34" s="53">
        <f t="shared" si="11"/>
        <v>0</v>
      </c>
      <c r="AE34" s="53">
        <f t="shared" si="11"/>
        <v>0</v>
      </c>
      <c r="AF34" s="53">
        <f t="shared" si="11"/>
        <v>56</v>
      </c>
      <c r="AG34" s="53">
        <f t="shared" si="11"/>
        <v>0</v>
      </c>
      <c r="AH34" s="53">
        <f t="shared" si="11"/>
        <v>0</v>
      </c>
      <c r="AI34" s="53">
        <f t="shared" si="11"/>
        <v>0</v>
      </c>
      <c r="AJ34" s="53">
        <f t="shared" si="11"/>
        <v>56</v>
      </c>
      <c r="AK34" s="53">
        <f t="shared" si="11"/>
        <v>0</v>
      </c>
      <c r="AL34" s="53">
        <f t="shared" si="11"/>
        <v>0</v>
      </c>
      <c r="AM34" s="53">
        <f t="shared" ref="AM34:BH34" si="12">SUM(AM29:AM33)</f>
        <v>0</v>
      </c>
      <c r="AN34" s="53">
        <f t="shared" si="12"/>
        <v>56</v>
      </c>
      <c r="AO34" s="53">
        <f t="shared" si="12"/>
        <v>0</v>
      </c>
      <c r="AP34" s="53">
        <f t="shared" si="12"/>
        <v>0</v>
      </c>
      <c r="AQ34" s="53">
        <f t="shared" si="12"/>
        <v>0</v>
      </c>
      <c r="AR34" s="53">
        <f t="shared" si="12"/>
        <v>56</v>
      </c>
      <c r="AS34" s="53">
        <f t="shared" si="12"/>
        <v>0</v>
      </c>
      <c r="AT34" s="53">
        <f t="shared" si="12"/>
        <v>0</v>
      </c>
      <c r="AU34" s="53">
        <f t="shared" si="12"/>
        <v>0</v>
      </c>
      <c r="AV34" s="53">
        <f t="shared" si="12"/>
        <v>56</v>
      </c>
      <c r="AW34" s="53">
        <f t="shared" si="12"/>
        <v>0</v>
      </c>
      <c r="AX34" s="53">
        <f t="shared" si="12"/>
        <v>0</v>
      </c>
      <c r="AY34" s="53">
        <f t="shared" si="12"/>
        <v>0</v>
      </c>
      <c r="AZ34" s="53">
        <f t="shared" si="12"/>
        <v>56</v>
      </c>
      <c r="BA34" s="53">
        <f t="shared" si="12"/>
        <v>0</v>
      </c>
      <c r="BB34" s="53">
        <f t="shared" si="12"/>
        <v>0</v>
      </c>
      <c r="BC34" s="53">
        <f t="shared" si="12"/>
        <v>0</v>
      </c>
      <c r="BD34" s="53">
        <f t="shared" si="12"/>
        <v>56</v>
      </c>
      <c r="BE34" s="53">
        <f t="shared" si="12"/>
        <v>0</v>
      </c>
      <c r="BF34" s="53">
        <f t="shared" si="12"/>
        <v>0</v>
      </c>
      <c r="BG34" s="53">
        <f t="shared" si="12"/>
        <v>0</v>
      </c>
      <c r="BH34" s="53">
        <f t="shared" si="12"/>
        <v>56</v>
      </c>
    </row>
    <row r="35" spans="1:60" x14ac:dyDescent="0.25">
      <c r="A35" s="1"/>
      <c r="B35" s="1" t="s">
        <v>31</v>
      </c>
      <c r="C35" s="12">
        <f>COUNT(C30:C33)</f>
        <v>4</v>
      </c>
      <c r="D35" s="1"/>
      <c r="E35" s="12">
        <f>SUM(E29:E33)</f>
        <v>97</v>
      </c>
      <c r="F35" s="1">
        <f>SUM(E29:E33)+1</f>
        <v>98</v>
      </c>
      <c r="G35" s="2">
        <f>$BH34/F35</f>
        <v>0.5714285714285714</v>
      </c>
      <c r="H35" s="49">
        <f>SUM(H29:H33)</f>
        <v>56</v>
      </c>
      <c r="I35" s="49">
        <f>SUM(I29:I33)</f>
        <v>56</v>
      </c>
      <c r="J35" s="49">
        <f>SUM(J29:J33)</f>
        <v>0</v>
      </c>
      <c r="K35" s="12"/>
      <c r="L35" s="12"/>
      <c r="M35" s="1"/>
      <c r="N35" s="1"/>
      <c r="O35" s="1"/>
      <c r="P35" s="2">
        <f>P34/F35</f>
        <v>0.5714285714285714</v>
      </c>
      <c r="Q35" s="1">
        <f>M34+Q34</f>
        <v>0</v>
      </c>
      <c r="R35" s="1">
        <f>N34+R34</f>
        <v>0</v>
      </c>
      <c r="S35" s="1">
        <f>O34+S34</f>
        <v>0</v>
      </c>
      <c r="T35" s="2">
        <f>T34/F35</f>
        <v>0.5714285714285714</v>
      </c>
      <c r="U35" s="1">
        <f>Q35+U34</f>
        <v>0</v>
      </c>
      <c r="V35" s="1">
        <f>R35+V34</f>
        <v>0</v>
      </c>
      <c r="W35" s="1">
        <f>S35+W34</f>
        <v>0</v>
      </c>
      <c r="X35" s="2">
        <f>X34/F35</f>
        <v>0.5714285714285714</v>
      </c>
      <c r="Y35" s="1">
        <f>U35+Y34</f>
        <v>0</v>
      </c>
      <c r="Z35" s="1">
        <f>V35+Z34</f>
        <v>0</v>
      </c>
      <c r="AA35" s="1">
        <f>W35+AA34</f>
        <v>0</v>
      </c>
      <c r="AB35" s="2">
        <f>AB34/F35</f>
        <v>0.5714285714285714</v>
      </c>
      <c r="AC35" s="1">
        <f>Y35+AC34</f>
        <v>0</v>
      </c>
      <c r="AD35" s="1">
        <f>Z35+AD34</f>
        <v>0</v>
      </c>
      <c r="AE35" s="1">
        <f>AA35+AE34</f>
        <v>0</v>
      </c>
      <c r="AF35" s="2">
        <f>AF34/F35</f>
        <v>0.5714285714285714</v>
      </c>
      <c r="AG35" s="1">
        <f>AC35+AG34</f>
        <v>0</v>
      </c>
      <c r="AH35" s="1">
        <f>AD35+AH34</f>
        <v>0</v>
      </c>
      <c r="AI35" s="1">
        <f>AE35+AI34</f>
        <v>0</v>
      </c>
      <c r="AJ35" s="2">
        <f>AJ34/F35</f>
        <v>0.5714285714285714</v>
      </c>
      <c r="AK35" s="1">
        <f>AG35+AK34</f>
        <v>0</v>
      </c>
      <c r="AL35" s="1">
        <f>AH35+AL34</f>
        <v>0</v>
      </c>
      <c r="AM35" s="1">
        <f>AI35+AM34</f>
        <v>0</v>
      </c>
      <c r="AN35" s="2">
        <f>AN34/F35</f>
        <v>0.5714285714285714</v>
      </c>
      <c r="AO35" s="1">
        <f>AK35+AO34</f>
        <v>0</v>
      </c>
      <c r="AP35" s="1">
        <f>AL35+AP34</f>
        <v>0</v>
      </c>
      <c r="AQ35" s="1">
        <f>AM35+AQ34</f>
        <v>0</v>
      </c>
      <c r="AR35" s="2">
        <f>AR34/F35</f>
        <v>0.5714285714285714</v>
      </c>
      <c r="AS35" s="1">
        <f>AO35+AS34</f>
        <v>0</v>
      </c>
      <c r="AT35" s="1">
        <f>AP35+AT34</f>
        <v>0</v>
      </c>
      <c r="AU35" s="1">
        <f>AQ35+AU34</f>
        <v>0</v>
      </c>
      <c r="AV35" s="2">
        <f>AV34/F35</f>
        <v>0.5714285714285714</v>
      </c>
      <c r="AW35" s="1">
        <f>AS35+AW34</f>
        <v>0</v>
      </c>
      <c r="AX35" s="1">
        <f>AT35+AX34</f>
        <v>0</v>
      </c>
      <c r="AY35" s="1">
        <f>AU35+AY34</f>
        <v>0</v>
      </c>
      <c r="AZ35" s="2">
        <f>AZ34/F35</f>
        <v>0.5714285714285714</v>
      </c>
      <c r="BA35" s="1">
        <f>AW35+BA34</f>
        <v>0</v>
      </c>
      <c r="BB35" s="1">
        <f>AX35+BB34</f>
        <v>0</v>
      </c>
      <c r="BC35" s="1">
        <f>AY35+BC34</f>
        <v>0</v>
      </c>
      <c r="BD35" s="2">
        <f>BD34/F35</f>
        <v>0.5714285714285714</v>
      </c>
      <c r="BE35" s="1">
        <f>BA35+BE34</f>
        <v>0</v>
      </c>
      <c r="BF35" s="1">
        <f>BB35+BF34</f>
        <v>0</v>
      </c>
      <c r="BG35" s="1">
        <f>BC35+BG34</f>
        <v>0</v>
      </c>
      <c r="BH35" s="2">
        <f>BH34/F35</f>
        <v>0.5714285714285714</v>
      </c>
    </row>
    <row r="36" spans="1:60" x14ac:dyDescent="0.25">
      <c r="I36" s="53"/>
    </row>
    <row r="37" spans="1:60" ht="13.9" customHeight="1" x14ac:dyDescent="0.25">
      <c r="A37" s="18" t="s">
        <v>201</v>
      </c>
      <c r="B37" s="1"/>
      <c r="C37" s="12"/>
      <c r="D37" s="1"/>
      <c r="E37" s="175"/>
      <c r="F37" s="1"/>
      <c r="G37" s="2"/>
      <c r="H37" s="49"/>
      <c r="I37" s="53"/>
      <c r="J37" s="58"/>
      <c r="K37" s="21">
        <v>2027</v>
      </c>
      <c r="L37" s="21">
        <v>2026</v>
      </c>
      <c r="M37" s="9"/>
      <c r="N37" s="9"/>
      <c r="O37" s="9"/>
      <c r="P37" s="49"/>
      <c r="Q37" s="9"/>
      <c r="R37" s="9"/>
      <c r="S37" s="9"/>
      <c r="T37" s="1"/>
      <c r="U37" s="9"/>
      <c r="V37" s="9"/>
      <c r="W37" s="9"/>
      <c r="X37" s="1"/>
      <c r="Y37" s="9"/>
      <c r="Z37" s="9"/>
      <c r="AA37" s="9"/>
      <c r="AB37" s="1"/>
      <c r="AC37" s="9"/>
      <c r="AD37" s="9"/>
      <c r="AE37" s="9"/>
      <c r="AF37" s="1"/>
      <c r="AG37" s="9"/>
      <c r="AH37" s="9"/>
      <c r="AI37" s="9"/>
      <c r="AJ37" s="1"/>
      <c r="AK37" s="9"/>
      <c r="AL37" s="9"/>
      <c r="AM37" s="9"/>
      <c r="AN37" s="1"/>
      <c r="AO37" s="9"/>
      <c r="AP37" s="9"/>
      <c r="AQ37" s="9"/>
      <c r="AR37" s="1"/>
      <c r="AS37" s="9"/>
      <c r="AT37" s="9"/>
      <c r="AU37" s="9"/>
      <c r="AV37" s="1"/>
      <c r="AW37" s="9"/>
      <c r="AX37" s="9"/>
      <c r="AY37" s="9"/>
      <c r="AZ37" s="1"/>
      <c r="BA37" s="9"/>
      <c r="BB37" s="9"/>
      <c r="BC37" s="9"/>
      <c r="BD37" s="1"/>
      <c r="BE37" s="9"/>
      <c r="BF37" s="9"/>
      <c r="BG37" s="9"/>
      <c r="BH37" s="1"/>
    </row>
    <row r="38" spans="1:60" x14ac:dyDescent="0.25">
      <c r="A38" s="1" t="s">
        <v>360</v>
      </c>
      <c r="B38" s="1" t="s">
        <v>202</v>
      </c>
      <c r="C38" s="12">
        <v>2</v>
      </c>
      <c r="D38" s="12">
        <v>7227</v>
      </c>
      <c r="E38" s="12">
        <v>42</v>
      </c>
      <c r="F38" s="61">
        <f t="shared" ref="F38:F44" si="13">E38+1</f>
        <v>43</v>
      </c>
      <c r="G38" s="2">
        <f t="shared" ref="G38:G44" si="14">$BH38/F38</f>
        <v>0.51162790697674421</v>
      </c>
      <c r="H38" s="49">
        <v>12</v>
      </c>
      <c r="I38" s="53">
        <f t="shared" si="0"/>
        <v>13</v>
      </c>
      <c r="J38" s="58">
        <v>1</v>
      </c>
      <c r="K38" s="21" t="s">
        <v>384</v>
      </c>
      <c r="L38" s="21">
        <v>2026</v>
      </c>
      <c r="M38" s="9"/>
      <c r="N38" s="9"/>
      <c r="O38" s="9"/>
      <c r="P38" s="49">
        <f>SUM(M38:O38)+H38</f>
        <v>12</v>
      </c>
      <c r="Q38" s="9"/>
      <c r="R38" s="9">
        <v>10</v>
      </c>
      <c r="S38" s="9"/>
      <c r="T38" s="1">
        <f t="shared" ref="T38:T44" si="15">SUM(P38:S38)</f>
        <v>22</v>
      </c>
      <c r="U38" s="9"/>
      <c r="V38" s="9"/>
      <c r="W38" s="9"/>
      <c r="X38" s="1">
        <f t="shared" ref="X38:X44" si="16">SUM(T38:W38)</f>
        <v>22</v>
      </c>
      <c r="Y38" s="9"/>
      <c r="Z38" s="9"/>
      <c r="AA38" s="9"/>
      <c r="AB38" s="1">
        <f t="shared" ref="AB38:AB44" si="17">SUM(X38:AA38)</f>
        <v>22</v>
      </c>
      <c r="AC38" s="9"/>
      <c r="AD38" s="9"/>
      <c r="AE38" s="9"/>
      <c r="AF38" s="1">
        <f t="shared" ref="AF38:AF44" si="18">SUM(AB38:AE38)</f>
        <v>22</v>
      </c>
      <c r="AG38" s="9"/>
      <c r="AH38" s="9"/>
      <c r="AI38" s="9"/>
      <c r="AJ38" s="1">
        <f t="shared" ref="AJ38:AJ44" si="19">SUM(AF38:AI38)</f>
        <v>22</v>
      </c>
      <c r="AK38" s="9"/>
      <c r="AL38" s="9"/>
      <c r="AM38" s="9"/>
      <c r="AN38" s="1">
        <f t="shared" ref="AN38:AN44" si="20">SUM(AJ38:AM38)</f>
        <v>22</v>
      </c>
      <c r="AO38" s="9"/>
      <c r="AP38" s="9"/>
      <c r="AQ38" s="9"/>
      <c r="AR38" s="1">
        <f t="shared" ref="AR38:AR44" si="21">SUM(AN38:AQ38)</f>
        <v>22</v>
      </c>
      <c r="AS38" s="9"/>
      <c r="AT38" s="9"/>
      <c r="AU38" s="9"/>
      <c r="AV38" s="1">
        <f t="shared" ref="AV38:AV44" si="22">SUM(AR38:AU38)</f>
        <v>22</v>
      </c>
      <c r="AW38" s="9"/>
      <c r="AX38" s="9"/>
      <c r="AY38" s="9"/>
      <c r="AZ38" s="1">
        <f t="shared" ref="AZ38:AZ44" si="23">SUM(AV38:AY38)</f>
        <v>22</v>
      </c>
      <c r="BA38" s="9"/>
      <c r="BB38" s="9"/>
      <c r="BC38" s="9"/>
      <c r="BD38" s="1">
        <f t="shared" ref="BD38:BD44" si="24">SUM(AZ38:BC38)</f>
        <v>22</v>
      </c>
      <c r="BE38" s="9"/>
      <c r="BF38" s="9"/>
      <c r="BG38" s="9"/>
      <c r="BH38" s="1">
        <f t="shared" ref="BH38:BH44" si="25">SUM(BD38:BG38)</f>
        <v>22</v>
      </c>
    </row>
    <row r="39" spans="1:60" x14ac:dyDescent="0.25">
      <c r="A39" s="1" t="s">
        <v>360</v>
      </c>
      <c r="B39" s="1" t="s">
        <v>203</v>
      </c>
      <c r="C39" s="83">
        <v>9.75</v>
      </c>
      <c r="D39" s="12"/>
      <c r="E39" s="12">
        <v>25</v>
      </c>
      <c r="F39" s="61">
        <f t="shared" si="13"/>
        <v>26</v>
      </c>
      <c r="G39" s="2">
        <f t="shared" si="14"/>
        <v>0.92307692307692313</v>
      </c>
      <c r="H39" s="49">
        <v>5</v>
      </c>
      <c r="I39" s="53">
        <f t="shared" si="0"/>
        <v>5</v>
      </c>
      <c r="J39" s="58"/>
      <c r="K39" s="21" t="s">
        <v>384</v>
      </c>
      <c r="L39" s="21">
        <v>2026</v>
      </c>
      <c r="M39" s="9"/>
      <c r="N39" s="9">
        <v>19</v>
      </c>
      <c r="O39" s="9"/>
      <c r="P39" s="49">
        <f>SUM(M39:O39)+H39</f>
        <v>24</v>
      </c>
      <c r="Q39" s="9"/>
      <c r="R39" s="9"/>
      <c r="S39" s="9"/>
      <c r="T39" s="1">
        <f t="shared" si="15"/>
        <v>24</v>
      </c>
      <c r="U39" s="9"/>
      <c r="V39" s="9"/>
      <c r="W39" s="9"/>
      <c r="X39" s="1">
        <f t="shared" si="16"/>
        <v>24</v>
      </c>
      <c r="Y39" s="9"/>
      <c r="Z39" s="9"/>
      <c r="AA39" s="9"/>
      <c r="AB39" s="1">
        <f t="shared" si="17"/>
        <v>24</v>
      </c>
      <c r="AC39" s="9"/>
      <c r="AD39" s="9"/>
      <c r="AE39" s="9"/>
      <c r="AF39" s="1">
        <f t="shared" si="18"/>
        <v>24</v>
      </c>
      <c r="AG39" s="9"/>
      <c r="AH39" s="9"/>
      <c r="AI39" s="9"/>
      <c r="AJ39" s="1">
        <f t="shared" si="19"/>
        <v>24</v>
      </c>
      <c r="AK39" s="9"/>
      <c r="AL39" s="9"/>
      <c r="AM39" s="9"/>
      <c r="AN39" s="1">
        <f t="shared" si="20"/>
        <v>24</v>
      </c>
      <c r="AO39" s="9"/>
      <c r="AP39" s="9"/>
      <c r="AQ39" s="9"/>
      <c r="AR39" s="1">
        <f t="shared" si="21"/>
        <v>24</v>
      </c>
      <c r="AS39" s="9"/>
      <c r="AT39" s="9"/>
      <c r="AU39" s="9"/>
      <c r="AV39" s="1">
        <f t="shared" si="22"/>
        <v>24</v>
      </c>
      <c r="AW39" s="9"/>
      <c r="AX39" s="9"/>
      <c r="AY39" s="9"/>
      <c r="AZ39" s="1">
        <f t="shared" si="23"/>
        <v>24</v>
      </c>
      <c r="BA39" s="9"/>
      <c r="BB39" s="9"/>
      <c r="BC39" s="9"/>
      <c r="BD39" s="1">
        <f t="shared" si="24"/>
        <v>24</v>
      </c>
      <c r="BE39" s="9"/>
      <c r="BF39" s="9"/>
      <c r="BG39" s="9"/>
      <c r="BH39" s="1">
        <f t="shared" si="25"/>
        <v>24</v>
      </c>
    </row>
    <row r="40" spans="1:60" s="192" customFormat="1" x14ac:dyDescent="0.25">
      <c r="A40" s="184" t="s">
        <v>386</v>
      </c>
      <c r="B40" s="185" t="s">
        <v>385</v>
      </c>
      <c r="C40" s="186">
        <v>32</v>
      </c>
      <c r="D40" s="186">
        <v>7290</v>
      </c>
      <c r="E40" s="186">
        <v>12</v>
      </c>
      <c r="F40" s="184">
        <f t="shared" si="13"/>
        <v>13</v>
      </c>
      <c r="G40" s="187">
        <f t="shared" si="14"/>
        <v>0.92307692307692313</v>
      </c>
      <c r="H40" s="188">
        <v>12</v>
      </c>
      <c r="I40" s="189">
        <f t="shared" si="0"/>
        <v>12</v>
      </c>
      <c r="J40" s="190"/>
      <c r="K40" s="212">
        <v>2025</v>
      </c>
      <c r="L40" s="212">
        <v>2024</v>
      </c>
      <c r="M40" s="191"/>
      <c r="N40" s="191"/>
      <c r="O40" s="191"/>
      <c r="P40" s="188">
        <f t="shared" ref="P40:P44" si="26">SUM(M40:O40)+H40</f>
        <v>12</v>
      </c>
      <c r="Q40" s="191"/>
      <c r="R40" s="191"/>
      <c r="S40" s="191"/>
      <c r="T40" s="184">
        <f t="shared" si="15"/>
        <v>12</v>
      </c>
      <c r="U40" s="191"/>
      <c r="V40" s="191"/>
      <c r="W40" s="191"/>
      <c r="X40" s="184">
        <f t="shared" si="16"/>
        <v>12</v>
      </c>
      <c r="Y40" s="191"/>
      <c r="Z40" s="191"/>
      <c r="AA40" s="191"/>
      <c r="AB40" s="184">
        <f t="shared" si="17"/>
        <v>12</v>
      </c>
      <c r="AC40" s="191"/>
      <c r="AD40" s="191"/>
      <c r="AE40" s="191"/>
      <c r="AF40" s="184">
        <f t="shared" si="18"/>
        <v>12</v>
      </c>
      <c r="AG40" s="191"/>
      <c r="AH40" s="191"/>
      <c r="AI40" s="191"/>
      <c r="AJ40" s="184">
        <f t="shared" si="19"/>
        <v>12</v>
      </c>
      <c r="AK40" s="191"/>
      <c r="AL40" s="191"/>
      <c r="AM40" s="191"/>
      <c r="AN40" s="184">
        <f t="shared" si="20"/>
        <v>12</v>
      </c>
      <c r="AO40" s="191"/>
      <c r="AP40" s="191"/>
      <c r="AQ40" s="191"/>
      <c r="AR40" s="184">
        <f t="shared" si="21"/>
        <v>12</v>
      </c>
      <c r="AS40" s="191"/>
      <c r="AT40" s="191"/>
      <c r="AU40" s="191"/>
      <c r="AV40" s="184">
        <f t="shared" si="22"/>
        <v>12</v>
      </c>
      <c r="AW40" s="191"/>
      <c r="AX40" s="191"/>
      <c r="AY40" s="191"/>
      <c r="AZ40" s="184">
        <f t="shared" si="23"/>
        <v>12</v>
      </c>
      <c r="BA40" s="191"/>
      <c r="BB40" s="191"/>
      <c r="BC40" s="191"/>
      <c r="BD40" s="184">
        <f t="shared" si="24"/>
        <v>12</v>
      </c>
      <c r="BE40" s="191"/>
      <c r="BF40" s="191"/>
      <c r="BG40" s="191"/>
      <c r="BH40" s="184">
        <f t="shared" si="25"/>
        <v>12</v>
      </c>
    </row>
    <row r="41" spans="1:60" s="65" customFormat="1" x14ac:dyDescent="0.25">
      <c r="A41" s="1" t="s">
        <v>360</v>
      </c>
      <c r="B41" s="61" t="s">
        <v>204</v>
      </c>
      <c r="C41" s="66">
        <v>42</v>
      </c>
      <c r="D41" s="66">
        <v>1896</v>
      </c>
      <c r="E41" s="66">
        <v>17</v>
      </c>
      <c r="F41" s="61">
        <f t="shared" si="13"/>
        <v>18</v>
      </c>
      <c r="G41" s="2">
        <f t="shared" si="14"/>
        <v>0.88888888888888884</v>
      </c>
      <c r="H41" s="63">
        <v>12</v>
      </c>
      <c r="I41" s="69">
        <f t="shared" si="0"/>
        <v>12</v>
      </c>
      <c r="J41" s="70"/>
      <c r="K41" s="74" t="s">
        <v>384</v>
      </c>
      <c r="L41" s="74">
        <v>2026</v>
      </c>
      <c r="M41" s="64"/>
      <c r="N41" s="64">
        <v>4</v>
      </c>
      <c r="O41" s="64"/>
      <c r="P41" s="63">
        <f t="shared" si="26"/>
        <v>16</v>
      </c>
      <c r="Q41" s="64"/>
      <c r="R41" s="64"/>
      <c r="S41" s="64"/>
      <c r="T41" s="61">
        <f t="shared" si="15"/>
        <v>16</v>
      </c>
      <c r="U41" s="64"/>
      <c r="V41" s="64"/>
      <c r="W41" s="64"/>
      <c r="X41" s="61">
        <f t="shared" si="16"/>
        <v>16</v>
      </c>
      <c r="Y41" s="64"/>
      <c r="Z41" s="64"/>
      <c r="AA41" s="64"/>
      <c r="AB41" s="61">
        <f t="shared" si="17"/>
        <v>16</v>
      </c>
      <c r="AC41" s="64"/>
      <c r="AD41" s="64"/>
      <c r="AE41" s="64"/>
      <c r="AF41" s="61">
        <f t="shared" si="18"/>
        <v>16</v>
      </c>
      <c r="AG41" s="64"/>
      <c r="AH41" s="64"/>
      <c r="AI41" s="64"/>
      <c r="AJ41" s="61">
        <f t="shared" si="19"/>
        <v>16</v>
      </c>
      <c r="AK41" s="64"/>
      <c r="AL41" s="64"/>
      <c r="AM41" s="64"/>
      <c r="AN41" s="61">
        <f t="shared" si="20"/>
        <v>16</v>
      </c>
      <c r="AO41" s="64"/>
      <c r="AP41" s="64"/>
      <c r="AQ41" s="64"/>
      <c r="AR41" s="61">
        <f t="shared" si="21"/>
        <v>16</v>
      </c>
      <c r="AS41" s="64"/>
      <c r="AT41" s="64"/>
      <c r="AU41" s="64"/>
      <c r="AV41" s="61">
        <f t="shared" si="22"/>
        <v>16</v>
      </c>
      <c r="AW41" s="64"/>
      <c r="AX41" s="64"/>
      <c r="AY41" s="64"/>
      <c r="AZ41" s="61">
        <f t="shared" si="23"/>
        <v>16</v>
      </c>
      <c r="BA41" s="64"/>
      <c r="BB41" s="64"/>
      <c r="BC41" s="64"/>
      <c r="BD41" s="61">
        <f t="shared" si="24"/>
        <v>16</v>
      </c>
      <c r="BE41" s="64"/>
      <c r="BF41" s="64"/>
      <c r="BG41" s="64"/>
      <c r="BH41" s="61">
        <f t="shared" si="25"/>
        <v>16</v>
      </c>
    </row>
    <row r="42" spans="1:60" x14ac:dyDescent="0.25">
      <c r="A42" s="1" t="s">
        <v>360</v>
      </c>
      <c r="B42" s="1" t="s">
        <v>205</v>
      </c>
      <c r="C42" s="12">
        <v>54</v>
      </c>
      <c r="D42" s="12">
        <v>463</v>
      </c>
      <c r="E42" s="12">
        <v>31</v>
      </c>
      <c r="F42" s="61">
        <f t="shared" si="13"/>
        <v>32</v>
      </c>
      <c r="G42" s="2">
        <f t="shared" si="14"/>
        <v>0.65625</v>
      </c>
      <c r="H42" s="49">
        <v>17</v>
      </c>
      <c r="I42" s="53">
        <f t="shared" si="0"/>
        <v>17</v>
      </c>
      <c r="J42" s="58"/>
      <c r="K42" s="21">
        <v>2027</v>
      </c>
      <c r="L42" s="21">
        <v>2026</v>
      </c>
      <c r="M42" s="9"/>
      <c r="N42" s="9">
        <v>4</v>
      </c>
      <c r="O42" s="9"/>
      <c r="P42" s="49">
        <f t="shared" si="26"/>
        <v>21</v>
      </c>
      <c r="Q42" s="9"/>
      <c r="R42" s="9"/>
      <c r="S42" s="9"/>
      <c r="T42" s="1">
        <f t="shared" si="15"/>
        <v>21</v>
      </c>
      <c r="U42" s="9"/>
      <c r="V42" s="9"/>
      <c r="W42" s="9"/>
      <c r="X42" s="1">
        <f t="shared" si="16"/>
        <v>21</v>
      </c>
      <c r="Y42" s="9"/>
      <c r="Z42" s="9"/>
      <c r="AA42" s="9"/>
      <c r="AB42" s="1">
        <f t="shared" si="17"/>
        <v>21</v>
      </c>
      <c r="AC42" s="9"/>
      <c r="AD42" s="9"/>
      <c r="AE42" s="9"/>
      <c r="AF42" s="1">
        <f t="shared" si="18"/>
        <v>21</v>
      </c>
      <c r="AG42" s="9"/>
      <c r="AH42" s="9"/>
      <c r="AI42" s="9"/>
      <c r="AJ42" s="1">
        <f t="shared" si="19"/>
        <v>21</v>
      </c>
      <c r="AK42" s="9"/>
      <c r="AL42" s="9"/>
      <c r="AM42" s="9"/>
      <c r="AN42" s="1">
        <f t="shared" si="20"/>
        <v>21</v>
      </c>
      <c r="AO42" s="9"/>
      <c r="AP42" s="9"/>
      <c r="AQ42" s="9"/>
      <c r="AR42" s="1">
        <f t="shared" si="21"/>
        <v>21</v>
      </c>
      <c r="AS42" s="9"/>
      <c r="AT42" s="9"/>
      <c r="AU42" s="9"/>
      <c r="AV42" s="1">
        <f t="shared" si="22"/>
        <v>21</v>
      </c>
      <c r="AW42" s="9"/>
      <c r="AX42" s="9"/>
      <c r="AY42" s="9"/>
      <c r="AZ42" s="1">
        <f t="shared" si="23"/>
        <v>21</v>
      </c>
      <c r="BA42" s="9"/>
      <c r="BB42" s="9"/>
      <c r="BC42" s="9"/>
      <c r="BD42" s="1">
        <f t="shared" si="24"/>
        <v>21</v>
      </c>
      <c r="BE42" s="9"/>
      <c r="BF42" s="9"/>
      <c r="BG42" s="9"/>
      <c r="BH42" s="1">
        <f t="shared" si="25"/>
        <v>21</v>
      </c>
    </row>
    <row r="43" spans="1:60" x14ac:dyDescent="0.25">
      <c r="A43" s="1" t="s">
        <v>360</v>
      </c>
      <c r="B43" s="20" t="s">
        <v>206</v>
      </c>
      <c r="C43" s="19">
        <v>65</v>
      </c>
      <c r="D43" s="19">
        <v>2937</v>
      </c>
      <c r="E43" s="19">
        <v>25</v>
      </c>
      <c r="F43" s="61">
        <f t="shared" si="13"/>
        <v>26</v>
      </c>
      <c r="G43" s="2">
        <f t="shared" si="14"/>
        <v>0.34615384615384615</v>
      </c>
      <c r="H43" s="49">
        <v>9</v>
      </c>
      <c r="I43" s="53">
        <f t="shared" si="0"/>
        <v>9</v>
      </c>
      <c r="J43" s="58"/>
      <c r="K43" s="74" t="s">
        <v>384</v>
      </c>
      <c r="L43" s="74">
        <v>2026</v>
      </c>
      <c r="M43" s="9"/>
      <c r="N43" s="9"/>
      <c r="O43" s="9"/>
      <c r="P43" s="49">
        <f t="shared" si="26"/>
        <v>9</v>
      </c>
      <c r="Q43" s="9"/>
      <c r="R43" s="9"/>
      <c r="S43" s="9"/>
      <c r="T43" s="1">
        <f t="shared" si="15"/>
        <v>9</v>
      </c>
      <c r="U43" s="9"/>
      <c r="V43" s="9"/>
      <c r="W43" s="9"/>
      <c r="X43" s="1">
        <f t="shared" si="16"/>
        <v>9</v>
      </c>
      <c r="Y43" s="9"/>
      <c r="Z43" s="9"/>
      <c r="AA43" s="9"/>
      <c r="AB43" s="1">
        <f t="shared" si="17"/>
        <v>9</v>
      </c>
      <c r="AC43" s="9"/>
      <c r="AD43" s="9"/>
      <c r="AE43" s="9"/>
      <c r="AF43" s="1">
        <f t="shared" si="18"/>
        <v>9</v>
      </c>
      <c r="AG43" s="9"/>
      <c r="AH43" s="9"/>
      <c r="AI43" s="9"/>
      <c r="AJ43" s="1">
        <f t="shared" si="19"/>
        <v>9</v>
      </c>
      <c r="AK43" s="9"/>
      <c r="AL43" s="9"/>
      <c r="AM43" s="9"/>
      <c r="AN43" s="1">
        <f t="shared" si="20"/>
        <v>9</v>
      </c>
      <c r="AO43" s="9"/>
      <c r="AP43" s="9"/>
      <c r="AQ43" s="9"/>
      <c r="AR43" s="1">
        <f t="shared" si="21"/>
        <v>9</v>
      </c>
      <c r="AS43" s="9"/>
      <c r="AT43" s="9"/>
      <c r="AU43" s="9"/>
      <c r="AV43" s="1">
        <f t="shared" si="22"/>
        <v>9</v>
      </c>
      <c r="AW43" s="9"/>
      <c r="AX43" s="9"/>
      <c r="AY43" s="9"/>
      <c r="AZ43" s="1">
        <f t="shared" si="23"/>
        <v>9</v>
      </c>
      <c r="BA43" s="9"/>
      <c r="BB43" s="9"/>
      <c r="BC43" s="9"/>
      <c r="BD43" s="1">
        <f t="shared" si="24"/>
        <v>9</v>
      </c>
      <c r="BE43" s="9"/>
      <c r="BF43" s="9"/>
      <c r="BG43" s="9"/>
      <c r="BH43" s="1">
        <f t="shared" si="25"/>
        <v>9</v>
      </c>
    </row>
    <row r="44" spans="1:60" s="65" customFormat="1" x14ac:dyDescent="0.25">
      <c r="A44" s="1" t="s">
        <v>360</v>
      </c>
      <c r="B44" s="61" t="s">
        <v>207</v>
      </c>
      <c r="C44" s="66">
        <v>69</v>
      </c>
      <c r="D44" s="66">
        <v>2770</v>
      </c>
      <c r="E44" s="66">
        <v>24</v>
      </c>
      <c r="F44" s="61">
        <f t="shared" si="13"/>
        <v>25</v>
      </c>
      <c r="G44" s="62">
        <f t="shared" si="14"/>
        <v>0.44</v>
      </c>
      <c r="H44" s="63">
        <v>11</v>
      </c>
      <c r="I44" s="69">
        <f t="shared" si="0"/>
        <v>11</v>
      </c>
      <c r="J44" s="70"/>
      <c r="K44" s="74">
        <v>2027</v>
      </c>
      <c r="L44" s="74">
        <v>2026</v>
      </c>
      <c r="M44" s="64"/>
      <c r="N44" s="64"/>
      <c r="O44" s="64"/>
      <c r="P44" s="63">
        <f t="shared" si="26"/>
        <v>11</v>
      </c>
      <c r="Q44" s="64"/>
      <c r="R44" s="64"/>
      <c r="S44" s="64"/>
      <c r="T44" s="61">
        <f t="shared" si="15"/>
        <v>11</v>
      </c>
      <c r="U44" s="64"/>
      <c r="V44" s="64"/>
      <c r="W44" s="64"/>
      <c r="X44" s="61">
        <f t="shared" si="16"/>
        <v>11</v>
      </c>
      <c r="Y44" s="64"/>
      <c r="Z44" s="64"/>
      <c r="AA44" s="64"/>
      <c r="AB44" s="61">
        <f t="shared" si="17"/>
        <v>11</v>
      </c>
      <c r="AC44" s="64"/>
      <c r="AD44" s="64"/>
      <c r="AE44" s="64"/>
      <c r="AF44" s="61">
        <f t="shared" si="18"/>
        <v>11</v>
      </c>
      <c r="AG44" s="64"/>
      <c r="AH44" s="64"/>
      <c r="AI44" s="64"/>
      <c r="AJ44" s="61">
        <f t="shared" si="19"/>
        <v>11</v>
      </c>
      <c r="AK44" s="64"/>
      <c r="AL44" s="64"/>
      <c r="AM44" s="64"/>
      <c r="AN44" s="61">
        <f t="shared" si="20"/>
        <v>11</v>
      </c>
      <c r="AO44" s="64"/>
      <c r="AP44" s="64"/>
      <c r="AQ44" s="64"/>
      <c r="AR44" s="61">
        <f t="shared" si="21"/>
        <v>11</v>
      </c>
      <c r="AS44" s="64"/>
      <c r="AT44" s="64"/>
      <c r="AU44" s="64"/>
      <c r="AV44" s="61">
        <f t="shared" si="22"/>
        <v>11</v>
      </c>
      <c r="AW44" s="64"/>
      <c r="AX44" s="64"/>
      <c r="AY44" s="64"/>
      <c r="AZ44" s="61">
        <f t="shared" si="23"/>
        <v>11</v>
      </c>
      <c r="BA44" s="64"/>
      <c r="BB44" s="64"/>
      <c r="BC44" s="64"/>
      <c r="BD44" s="61">
        <f t="shared" si="24"/>
        <v>11</v>
      </c>
      <c r="BE44" s="64"/>
      <c r="BF44" s="64"/>
      <c r="BG44" s="64"/>
      <c r="BH44" s="61">
        <f t="shared" si="25"/>
        <v>11</v>
      </c>
    </row>
    <row r="45" spans="1:60" x14ac:dyDescent="0.25">
      <c r="A45" s="4"/>
      <c r="B45" s="4"/>
      <c r="C45" s="14"/>
      <c r="D45" s="4"/>
      <c r="E45" s="14"/>
      <c r="F45" s="4"/>
      <c r="G45" s="4"/>
      <c r="H45" s="53"/>
      <c r="I45" s="53"/>
      <c r="J45" s="53"/>
      <c r="K45" s="14"/>
      <c r="L45" s="14"/>
      <c r="M45" s="53">
        <f t="shared" ref="M45:AL45" si="27">SUM(M37:M44)</f>
        <v>0</v>
      </c>
      <c r="N45" s="53">
        <f t="shared" si="27"/>
        <v>27</v>
      </c>
      <c r="O45" s="53">
        <f t="shared" si="27"/>
        <v>0</v>
      </c>
      <c r="P45" s="53">
        <f t="shared" si="27"/>
        <v>105</v>
      </c>
      <c r="Q45" s="53">
        <f t="shared" si="27"/>
        <v>0</v>
      </c>
      <c r="R45" s="53">
        <f t="shared" si="27"/>
        <v>10</v>
      </c>
      <c r="S45" s="53">
        <f t="shared" si="27"/>
        <v>0</v>
      </c>
      <c r="T45" s="53">
        <f t="shared" si="27"/>
        <v>115</v>
      </c>
      <c r="U45" s="53">
        <f t="shared" si="27"/>
        <v>0</v>
      </c>
      <c r="V45" s="53">
        <f t="shared" si="27"/>
        <v>0</v>
      </c>
      <c r="W45" s="53">
        <f t="shared" si="27"/>
        <v>0</v>
      </c>
      <c r="X45" s="53">
        <f t="shared" si="27"/>
        <v>115</v>
      </c>
      <c r="Y45" s="53">
        <f t="shared" si="27"/>
        <v>0</v>
      </c>
      <c r="Z45" s="53">
        <f t="shared" si="27"/>
        <v>0</v>
      </c>
      <c r="AA45" s="53">
        <f t="shared" si="27"/>
        <v>0</v>
      </c>
      <c r="AB45" s="53">
        <f t="shared" si="27"/>
        <v>115</v>
      </c>
      <c r="AC45" s="53">
        <f t="shared" si="27"/>
        <v>0</v>
      </c>
      <c r="AD45" s="53">
        <f t="shared" si="27"/>
        <v>0</v>
      </c>
      <c r="AE45" s="53">
        <f t="shared" si="27"/>
        <v>0</v>
      </c>
      <c r="AF45" s="53">
        <f t="shared" si="27"/>
        <v>115</v>
      </c>
      <c r="AG45" s="53">
        <f t="shared" si="27"/>
        <v>0</v>
      </c>
      <c r="AH45" s="53">
        <f t="shared" si="27"/>
        <v>0</v>
      </c>
      <c r="AI45" s="53">
        <f t="shared" si="27"/>
        <v>0</v>
      </c>
      <c r="AJ45" s="53">
        <f t="shared" si="27"/>
        <v>115</v>
      </c>
      <c r="AK45" s="53">
        <f t="shared" si="27"/>
        <v>0</v>
      </c>
      <c r="AL45" s="53">
        <f t="shared" si="27"/>
        <v>0</v>
      </c>
      <c r="AM45" s="53">
        <f t="shared" ref="AM45:BH45" si="28">SUM(AM37:AM44)</f>
        <v>0</v>
      </c>
      <c r="AN45" s="53">
        <f t="shared" si="28"/>
        <v>115</v>
      </c>
      <c r="AO45" s="53">
        <f t="shared" si="28"/>
        <v>0</v>
      </c>
      <c r="AP45" s="53">
        <f t="shared" si="28"/>
        <v>0</v>
      </c>
      <c r="AQ45" s="53">
        <f t="shared" si="28"/>
        <v>0</v>
      </c>
      <c r="AR45" s="53">
        <f t="shared" si="28"/>
        <v>115</v>
      </c>
      <c r="AS45" s="53">
        <f t="shared" si="28"/>
        <v>0</v>
      </c>
      <c r="AT45" s="53">
        <f t="shared" si="28"/>
        <v>0</v>
      </c>
      <c r="AU45" s="53">
        <f t="shared" si="28"/>
        <v>0</v>
      </c>
      <c r="AV45" s="53">
        <f t="shared" si="28"/>
        <v>115</v>
      </c>
      <c r="AW45" s="53">
        <f t="shared" si="28"/>
        <v>0</v>
      </c>
      <c r="AX45" s="53">
        <f t="shared" si="28"/>
        <v>0</v>
      </c>
      <c r="AY45" s="53">
        <f t="shared" si="28"/>
        <v>0</v>
      </c>
      <c r="AZ45" s="53">
        <f t="shared" si="28"/>
        <v>115</v>
      </c>
      <c r="BA45" s="53">
        <f t="shared" si="28"/>
        <v>0</v>
      </c>
      <c r="BB45" s="53">
        <f t="shared" si="28"/>
        <v>0</v>
      </c>
      <c r="BC45" s="53">
        <f t="shared" si="28"/>
        <v>0</v>
      </c>
      <c r="BD45" s="53">
        <f t="shared" si="28"/>
        <v>115</v>
      </c>
      <c r="BE45" s="53">
        <f t="shared" si="28"/>
        <v>0</v>
      </c>
      <c r="BF45" s="53">
        <f t="shared" si="28"/>
        <v>0</v>
      </c>
      <c r="BG45" s="53">
        <f t="shared" si="28"/>
        <v>0</v>
      </c>
      <c r="BH45" s="53">
        <f t="shared" si="28"/>
        <v>115</v>
      </c>
    </row>
    <row r="46" spans="1:60" x14ac:dyDescent="0.25">
      <c r="A46" s="1"/>
      <c r="B46" s="1" t="s">
        <v>31</v>
      </c>
      <c r="C46" s="12">
        <f>COUNT(C38:C44)</f>
        <v>7</v>
      </c>
      <c r="D46" s="1"/>
      <c r="E46" s="12">
        <f>SUM(E37:E44)</f>
        <v>176</v>
      </c>
      <c r="F46" s="1">
        <f>SUM(E37:E44)+1</f>
        <v>177</v>
      </c>
      <c r="G46" s="2">
        <f>$BH45/F46</f>
        <v>0.64971751412429379</v>
      </c>
      <c r="H46" s="49">
        <f>SUM(H37:H44)</f>
        <v>78</v>
      </c>
      <c r="I46" s="49">
        <f>SUM(I37:I44)</f>
        <v>79</v>
      </c>
      <c r="J46" s="49">
        <f>SUM(J37:J44)</f>
        <v>1</v>
      </c>
      <c r="K46" s="12"/>
      <c r="L46" s="12"/>
      <c r="M46" s="1"/>
      <c r="N46" s="1"/>
      <c r="O46" s="1"/>
      <c r="P46" s="2">
        <f>P45/F46</f>
        <v>0.59322033898305082</v>
      </c>
      <c r="Q46" s="1">
        <f>M45+Q45</f>
        <v>0</v>
      </c>
      <c r="R46" s="1">
        <f>N45+R45</f>
        <v>37</v>
      </c>
      <c r="S46" s="1">
        <f>O45+S45</f>
        <v>0</v>
      </c>
      <c r="T46" s="2">
        <f>T45/F46</f>
        <v>0.64971751412429379</v>
      </c>
      <c r="U46" s="1">
        <f>Q46+U45</f>
        <v>0</v>
      </c>
      <c r="V46" s="1">
        <f>R46+V45</f>
        <v>37</v>
      </c>
      <c r="W46" s="1">
        <f>S46+W45</f>
        <v>0</v>
      </c>
      <c r="X46" s="2">
        <f>X45/F46</f>
        <v>0.64971751412429379</v>
      </c>
      <c r="Y46" s="1">
        <f>U46+Y45</f>
        <v>0</v>
      </c>
      <c r="Z46" s="1">
        <f>V46+Z45</f>
        <v>37</v>
      </c>
      <c r="AA46" s="1">
        <f>W46+AA45</f>
        <v>0</v>
      </c>
      <c r="AB46" s="2">
        <f>AB45/F46</f>
        <v>0.64971751412429379</v>
      </c>
      <c r="AC46" s="1">
        <f>Y46+AC45</f>
        <v>0</v>
      </c>
      <c r="AD46" s="1">
        <f>Z46+AD45</f>
        <v>37</v>
      </c>
      <c r="AE46" s="1">
        <f>AA46+AE45</f>
        <v>0</v>
      </c>
      <c r="AF46" s="2">
        <f>AF45/F46</f>
        <v>0.64971751412429379</v>
      </c>
      <c r="AG46" s="1">
        <f>AC46+AG45</f>
        <v>0</v>
      </c>
      <c r="AH46" s="1">
        <f>AD46+AH45</f>
        <v>37</v>
      </c>
      <c r="AI46" s="1">
        <f>AE46+AI45</f>
        <v>0</v>
      </c>
      <c r="AJ46" s="2">
        <f>AJ45/F46</f>
        <v>0.64971751412429379</v>
      </c>
      <c r="AK46" s="1">
        <f>AG46+AK45</f>
        <v>0</v>
      </c>
      <c r="AL46" s="1">
        <f>AH46+AL45</f>
        <v>37</v>
      </c>
      <c r="AM46" s="1">
        <f>AI46+AM45</f>
        <v>0</v>
      </c>
      <c r="AN46" s="2">
        <f>AN45/F46</f>
        <v>0.64971751412429379</v>
      </c>
      <c r="AO46" s="1">
        <f>AK46+AO45</f>
        <v>0</v>
      </c>
      <c r="AP46" s="1">
        <f>AL46+AP45</f>
        <v>37</v>
      </c>
      <c r="AQ46" s="1">
        <f>AM46+AQ45</f>
        <v>0</v>
      </c>
      <c r="AR46" s="2">
        <f>AR45/F46</f>
        <v>0.64971751412429379</v>
      </c>
      <c r="AS46" s="1">
        <f>AO46+AS45</f>
        <v>0</v>
      </c>
      <c r="AT46" s="1">
        <f>AP46+AT45</f>
        <v>37</v>
      </c>
      <c r="AU46" s="1">
        <f>AQ46+AU45</f>
        <v>0</v>
      </c>
      <c r="AV46" s="2">
        <f>AV45/F46</f>
        <v>0.64971751412429379</v>
      </c>
      <c r="AW46" s="1">
        <f>AS46+AW45</f>
        <v>0</v>
      </c>
      <c r="AX46" s="1">
        <f>AT46+AX45</f>
        <v>37</v>
      </c>
      <c r="AY46" s="1">
        <f>AU46+AY45</f>
        <v>0</v>
      </c>
      <c r="AZ46" s="2">
        <f>AZ45/F46</f>
        <v>0.64971751412429379</v>
      </c>
      <c r="BA46" s="1">
        <f>AW46+BA45</f>
        <v>0</v>
      </c>
      <c r="BB46" s="1">
        <f>AX46+BB45</f>
        <v>37</v>
      </c>
      <c r="BC46" s="1">
        <f>AY46+BC45</f>
        <v>0</v>
      </c>
      <c r="BD46" s="2">
        <f>BD45/F46</f>
        <v>0.64971751412429379</v>
      </c>
      <c r="BE46" s="1">
        <f>BA46+BE45</f>
        <v>0</v>
      </c>
      <c r="BF46" s="1">
        <f>BB46+BF45</f>
        <v>37</v>
      </c>
      <c r="BG46" s="1">
        <f>BC46+BG45</f>
        <v>0</v>
      </c>
      <c r="BH46" s="2">
        <f>BH45/F46</f>
        <v>0.64971751412429379</v>
      </c>
    </row>
    <row r="47" spans="1:60" x14ac:dyDescent="0.25">
      <c r="I47" s="53"/>
    </row>
    <row r="48" spans="1:60" x14ac:dyDescent="0.25">
      <c r="A48" s="18" t="s">
        <v>208</v>
      </c>
      <c r="B48" s="1"/>
      <c r="C48" s="12"/>
      <c r="D48" s="1"/>
      <c r="E48" s="175"/>
      <c r="F48" s="1"/>
      <c r="G48" s="2"/>
      <c r="H48" s="49"/>
      <c r="I48" s="53"/>
      <c r="J48" s="58"/>
      <c r="K48" s="21">
        <v>2027</v>
      </c>
      <c r="L48" s="21">
        <v>2026</v>
      </c>
      <c r="M48" s="9"/>
      <c r="N48" s="9"/>
      <c r="O48" s="9"/>
      <c r="P48" s="49"/>
      <c r="Q48" s="9"/>
      <c r="R48" s="9"/>
      <c r="S48" s="9"/>
      <c r="T48" s="1"/>
      <c r="U48" s="9"/>
      <c r="V48" s="9"/>
      <c r="W48" s="9"/>
      <c r="X48" s="1"/>
      <c r="Y48" s="9"/>
      <c r="Z48" s="9"/>
      <c r="AA48" s="9"/>
      <c r="AB48" s="1"/>
      <c r="AC48" s="9"/>
      <c r="AD48" s="9"/>
      <c r="AE48" s="9"/>
      <c r="AF48" s="1"/>
      <c r="AG48" s="9"/>
      <c r="AH48" s="9"/>
      <c r="AI48" s="9"/>
      <c r="AJ48" s="1"/>
      <c r="AK48" s="9"/>
      <c r="AL48" s="9"/>
      <c r="AM48" s="9"/>
      <c r="AN48" s="1"/>
      <c r="AO48" s="9"/>
      <c r="AP48" s="9"/>
      <c r="AQ48" s="9"/>
      <c r="AR48" s="1"/>
      <c r="AS48" s="9"/>
      <c r="AT48" s="9"/>
      <c r="AU48" s="9"/>
      <c r="AV48" s="1"/>
      <c r="AW48" s="9"/>
      <c r="AX48" s="9"/>
      <c r="AY48" s="9"/>
      <c r="AZ48" s="1"/>
      <c r="BA48" s="9"/>
      <c r="BB48" s="9"/>
      <c r="BC48" s="9"/>
      <c r="BD48" s="1"/>
      <c r="BE48" s="9"/>
      <c r="BF48" s="9"/>
      <c r="BG48" s="9"/>
      <c r="BH48" s="1"/>
    </row>
    <row r="49" spans="1:60" s="65" customFormat="1" x14ac:dyDescent="0.25">
      <c r="A49" s="61" t="s">
        <v>360</v>
      </c>
      <c r="B49" s="61" t="s">
        <v>209</v>
      </c>
      <c r="C49" s="66">
        <v>1</v>
      </c>
      <c r="D49" s="61"/>
      <c r="E49" s="177">
        <v>23</v>
      </c>
      <c r="F49" s="61">
        <f t="shared" ref="F49:F59" si="29">E49+1</f>
        <v>24</v>
      </c>
      <c r="G49" s="62">
        <f t="shared" ref="G49:G59" si="30">$BH49/F49</f>
        <v>1.0416666666666667</v>
      </c>
      <c r="H49" s="63">
        <v>9</v>
      </c>
      <c r="I49" s="69">
        <f t="shared" si="0"/>
        <v>9</v>
      </c>
      <c r="J49" s="70"/>
      <c r="K49" s="74">
        <v>2027</v>
      </c>
      <c r="L49" s="21">
        <v>2026</v>
      </c>
      <c r="M49" s="64"/>
      <c r="N49" s="64"/>
      <c r="O49" s="64"/>
      <c r="P49" s="63">
        <f>SUM(M49:O49)+H49</f>
        <v>9</v>
      </c>
      <c r="Q49" s="64">
        <v>1</v>
      </c>
      <c r="R49" s="64">
        <v>10</v>
      </c>
      <c r="S49" s="64"/>
      <c r="T49" s="61">
        <f t="shared" ref="T49:T59" si="31">SUM(P49:S49)</f>
        <v>20</v>
      </c>
      <c r="U49" s="64">
        <v>1</v>
      </c>
      <c r="V49" s="64">
        <v>4</v>
      </c>
      <c r="W49" s="64"/>
      <c r="X49" s="61">
        <f t="shared" ref="X49:X59" si="32">SUM(T49:W49)</f>
        <v>25</v>
      </c>
      <c r="Y49" s="64"/>
      <c r="Z49" s="64"/>
      <c r="AA49" s="64"/>
      <c r="AB49" s="61">
        <f t="shared" ref="AB49:AB59" si="33">SUM(X49:AA49)</f>
        <v>25</v>
      </c>
      <c r="AC49" s="64"/>
      <c r="AD49" s="64"/>
      <c r="AE49" s="64"/>
      <c r="AF49" s="61">
        <f t="shared" ref="AF49:AF59" si="34">SUM(AB49:AE49)</f>
        <v>25</v>
      </c>
      <c r="AG49" s="64"/>
      <c r="AH49" s="64"/>
      <c r="AI49" s="64"/>
      <c r="AJ49" s="61">
        <f t="shared" ref="AJ49:AJ59" si="35">SUM(AF49:AI49)</f>
        <v>25</v>
      </c>
      <c r="AK49" s="64"/>
      <c r="AL49" s="64"/>
      <c r="AM49" s="64"/>
      <c r="AN49" s="61">
        <f t="shared" ref="AN49:AN59" si="36">SUM(AJ49:AM49)</f>
        <v>25</v>
      </c>
      <c r="AO49" s="64"/>
      <c r="AP49" s="64"/>
      <c r="AQ49" s="64"/>
      <c r="AR49" s="61">
        <f t="shared" ref="AR49:AR59" si="37">SUM(AN49:AQ49)</f>
        <v>25</v>
      </c>
      <c r="AS49" s="64"/>
      <c r="AT49" s="64"/>
      <c r="AU49" s="64"/>
      <c r="AV49" s="61">
        <f t="shared" ref="AV49:AV59" si="38">SUM(AR49:AU49)</f>
        <v>25</v>
      </c>
      <c r="AW49" s="64"/>
      <c r="AX49" s="64"/>
      <c r="AY49" s="64"/>
      <c r="AZ49" s="61">
        <f t="shared" ref="AZ49:AZ59" si="39">SUM(AV49:AY49)</f>
        <v>25</v>
      </c>
      <c r="BA49" s="64"/>
      <c r="BB49" s="64"/>
      <c r="BC49" s="64"/>
      <c r="BD49" s="61">
        <f t="shared" ref="BD49:BD59" si="40">SUM(AZ49:BC49)</f>
        <v>25</v>
      </c>
      <c r="BE49" s="64"/>
      <c r="BF49" s="64"/>
      <c r="BG49" s="64"/>
      <c r="BH49" s="61">
        <f t="shared" ref="BH49:BH59" si="41">SUM(BD49:BG49)</f>
        <v>25</v>
      </c>
    </row>
    <row r="50" spans="1:60" s="65" customFormat="1" x14ac:dyDescent="0.25">
      <c r="A50" s="61" t="s">
        <v>360</v>
      </c>
      <c r="B50" s="61" t="s">
        <v>210</v>
      </c>
      <c r="C50" s="66">
        <v>2</v>
      </c>
      <c r="D50" s="66">
        <v>9133</v>
      </c>
      <c r="E50" s="66">
        <v>24</v>
      </c>
      <c r="F50" s="61">
        <f t="shared" si="29"/>
        <v>25</v>
      </c>
      <c r="G50" s="62">
        <f t="shared" si="30"/>
        <v>0.96</v>
      </c>
      <c r="H50" s="63">
        <v>12</v>
      </c>
      <c r="I50" s="69">
        <f t="shared" si="0"/>
        <v>12</v>
      </c>
      <c r="J50" s="70"/>
      <c r="K50" s="74">
        <v>2027</v>
      </c>
      <c r="L50" s="21">
        <v>2026</v>
      </c>
      <c r="M50" s="64"/>
      <c r="N50" s="64"/>
      <c r="O50" s="64"/>
      <c r="P50" s="63">
        <f>SUM(M50:O50)+H50</f>
        <v>12</v>
      </c>
      <c r="Q50" s="64"/>
      <c r="R50" s="64">
        <v>10</v>
      </c>
      <c r="S50" s="64"/>
      <c r="T50" s="61">
        <f t="shared" si="31"/>
        <v>22</v>
      </c>
      <c r="U50" s="64"/>
      <c r="V50" s="64"/>
      <c r="W50" s="64"/>
      <c r="X50" s="61">
        <f t="shared" si="32"/>
        <v>22</v>
      </c>
      <c r="Y50" s="64"/>
      <c r="Z50" s="64">
        <v>2</v>
      </c>
      <c r="AA50" s="64"/>
      <c r="AB50" s="61">
        <f t="shared" si="33"/>
        <v>24</v>
      </c>
      <c r="AC50" s="64"/>
      <c r="AD50" s="64"/>
      <c r="AE50" s="64"/>
      <c r="AF50" s="61">
        <f t="shared" si="34"/>
        <v>24</v>
      </c>
      <c r="AG50" s="64"/>
      <c r="AH50" s="64"/>
      <c r="AI50" s="64"/>
      <c r="AJ50" s="61">
        <f t="shared" si="35"/>
        <v>24</v>
      </c>
      <c r="AK50" s="64"/>
      <c r="AL50" s="64"/>
      <c r="AM50" s="64"/>
      <c r="AN50" s="61">
        <f t="shared" si="36"/>
        <v>24</v>
      </c>
      <c r="AO50" s="64"/>
      <c r="AP50" s="64"/>
      <c r="AQ50" s="64"/>
      <c r="AR50" s="61">
        <f t="shared" si="37"/>
        <v>24</v>
      </c>
      <c r="AS50" s="64"/>
      <c r="AT50" s="64"/>
      <c r="AU50" s="64"/>
      <c r="AV50" s="61">
        <f t="shared" si="38"/>
        <v>24</v>
      </c>
      <c r="AW50" s="64"/>
      <c r="AX50" s="64"/>
      <c r="AY50" s="64"/>
      <c r="AZ50" s="61">
        <f t="shared" si="39"/>
        <v>24</v>
      </c>
      <c r="BA50" s="64"/>
      <c r="BB50" s="64"/>
      <c r="BC50" s="64"/>
      <c r="BD50" s="61">
        <f t="shared" si="40"/>
        <v>24</v>
      </c>
      <c r="BE50" s="64"/>
      <c r="BF50" s="64"/>
      <c r="BG50" s="64"/>
      <c r="BH50" s="61">
        <f t="shared" si="41"/>
        <v>24</v>
      </c>
    </row>
    <row r="51" spans="1:60" s="65" customFormat="1" x14ac:dyDescent="0.25">
      <c r="A51" s="61" t="s">
        <v>360</v>
      </c>
      <c r="B51" s="61" t="s">
        <v>211</v>
      </c>
      <c r="C51" s="66">
        <v>3</v>
      </c>
      <c r="D51" s="66">
        <v>7315</v>
      </c>
      <c r="E51" s="66">
        <v>41</v>
      </c>
      <c r="F51" s="61">
        <f t="shared" si="29"/>
        <v>42</v>
      </c>
      <c r="G51" s="62">
        <f t="shared" si="30"/>
        <v>0.90476190476190477</v>
      </c>
      <c r="H51" s="63">
        <v>32</v>
      </c>
      <c r="I51" s="69">
        <f t="shared" ref="I51:I69" si="42">+H51+J51</f>
        <v>32</v>
      </c>
      <c r="J51" s="70"/>
      <c r="K51" s="74">
        <v>2027</v>
      </c>
      <c r="L51" s="21">
        <v>2026</v>
      </c>
      <c r="M51" s="74"/>
      <c r="N51" s="21">
        <v>1</v>
      </c>
      <c r="O51" s="74"/>
      <c r="P51" s="63">
        <f t="shared" ref="P51:P59" si="43">SUM(M51:O51)+H51</f>
        <v>33</v>
      </c>
      <c r="Q51" s="64"/>
      <c r="R51" s="64"/>
      <c r="S51" s="64"/>
      <c r="T51" s="61">
        <f t="shared" si="31"/>
        <v>33</v>
      </c>
      <c r="U51" s="64"/>
      <c r="V51" s="64"/>
      <c r="W51" s="64"/>
      <c r="X51" s="61">
        <f t="shared" si="32"/>
        <v>33</v>
      </c>
      <c r="Y51" s="64"/>
      <c r="Z51" s="9"/>
      <c r="AA51" s="64"/>
      <c r="AB51" s="61">
        <f t="shared" si="33"/>
        <v>33</v>
      </c>
      <c r="AC51" s="64">
        <v>3</v>
      </c>
      <c r="AD51" s="64">
        <v>2</v>
      </c>
      <c r="AE51" s="64"/>
      <c r="AF51" s="61">
        <f t="shared" si="34"/>
        <v>38</v>
      </c>
      <c r="AG51" s="64"/>
      <c r="AH51" s="64"/>
      <c r="AI51" s="64"/>
      <c r="AJ51" s="61">
        <f t="shared" si="35"/>
        <v>38</v>
      </c>
      <c r="AK51" s="64"/>
      <c r="AL51" s="132"/>
      <c r="AM51" s="64"/>
      <c r="AN51" s="61">
        <f t="shared" si="36"/>
        <v>38</v>
      </c>
      <c r="AO51" s="64"/>
      <c r="AP51" s="64"/>
      <c r="AQ51" s="64"/>
      <c r="AR51" s="61">
        <f t="shared" si="37"/>
        <v>38</v>
      </c>
      <c r="AS51" s="64"/>
      <c r="AT51" s="64"/>
      <c r="AU51" s="64"/>
      <c r="AV51" s="61">
        <f t="shared" si="38"/>
        <v>38</v>
      </c>
      <c r="AW51" s="64"/>
      <c r="AX51" s="64"/>
      <c r="AY51" s="64"/>
      <c r="AZ51" s="61">
        <f t="shared" si="39"/>
        <v>38</v>
      </c>
      <c r="BA51" s="64"/>
      <c r="BB51" s="64"/>
      <c r="BC51" s="64"/>
      <c r="BD51" s="61">
        <f t="shared" si="40"/>
        <v>38</v>
      </c>
      <c r="BE51" s="64"/>
      <c r="BF51" s="64"/>
      <c r="BG51" s="64"/>
      <c r="BH51" s="61">
        <f t="shared" si="41"/>
        <v>38</v>
      </c>
    </row>
    <row r="52" spans="1:60" s="65" customFormat="1" x14ac:dyDescent="0.25">
      <c r="A52" s="61" t="s">
        <v>360</v>
      </c>
      <c r="B52" s="61" t="s">
        <v>212</v>
      </c>
      <c r="C52" s="66">
        <v>8</v>
      </c>
      <c r="D52" s="66">
        <v>9103</v>
      </c>
      <c r="E52" s="66">
        <v>29</v>
      </c>
      <c r="F52" s="61">
        <f t="shared" si="29"/>
        <v>30</v>
      </c>
      <c r="G52" s="62">
        <f t="shared" si="30"/>
        <v>0.8</v>
      </c>
      <c r="H52" s="63">
        <v>23</v>
      </c>
      <c r="I52" s="69">
        <f t="shared" si="42"/>
        <v>24</v>
      </c>
      <c r="J52" s="70">
        <v>1</v>
      </c>
      <c r="K52" s="74" t="s">
        <v>384</v>
      </c>
      <c r="L52" s="21">
        <v>2026</v>
      </c>
      <c r="M52" s="74"/>
      <c r="N52" s="74"/>
      <c r="O52" s="74"/>
      <c r="P52" s="63">
        <f t="shared" si="43"/>
        <v>23</v>
      </c>
      <c r="Q52" s="64">
        <v>1</v>
      </c>
      <c r="R52" s="64"/>
      <c r="S52" s="64"/>
      <c r="T52" s="61">
        <f t="shared" si="31"/>
        <v>24</v>
      </c>
      <c r="U52" s="64"/>
      <c r="V52" s="64"/>
      <c r="W52" s="64"/>
      <c r="X52" s="61">
        <f t="shared" si="32"/>
        <v>24</v>
      </c>
      <c r="Y52" s="64"/>
      <c r="Z52" s="64"/>
      <c r="AA52" s="64"/>
      <c r="AB52" s="61">
        <f t="shared" si="33"/>
        <v>24</v>
      </c>
      <c r="AC52" s="64"/>
      <c r="AD52" s="64"/>
      <c r="AE52" s="64"/>
      <c r="AF52" s="61">
        <f t="shared" si="34"/>
        <v>24</v>
      </c>
      <c r="AG52" s="64"/>
      <c r="AH52" s="64"/>
      <c r="AI52" s="64"/>
      <c r="AJ52" s="61">
        <f t="shared" si="35"/>
        <v>24</v>
      </c>
      <c r="AK52" s="64"/>
      <c r="AL52" s="64"/>
      <c r="AM52" s="64"/>
      <c r="AN52" s="61">
        <f t="shared" si="36"/>
        <v>24</v>
      </c>
      <c r="AO52" s="64"/>
      <c r="AP52" s="64"/>
      <c r="AQ52" s="64"/>
      <c r="AR52" s="61">
        <f t="shared" si="37"/>
        <v>24</v>
      </c>
      <c r="AS52" s="64"/>
      <c r="AT52" s="64"/>
      <c r="AU52" s="64"/>
      <c r="AV52" s="61">
        <f t="shared" si="38"/>
        <v>24</v>
      </c>
      <c r="AW52" s="64"/>
      <c r="AX52" s="64"/>
      <c r="AY52" s="64"/>
      <c r="AZ52" s="61">
        <f t="shared" si="39"/>
        <v>24</v>
      </c>
      <c r="BA52" s="64"/>
      <c r="BB52" s="64"/>
      <c r="BC52" s="64"/>
      <c r="BD52" s="61">
        <f t="shared" si="40"/>
        <v>24</v>
      </c>
      <c r="BE52" s="64"/>
      <c r="BF52" s="64"/>
      <c r="BG52" s="64"/>
      <c r="BH52" s="61">
        <f t="shared" si="41"/>
        <v>24</v>
      </c>
    </row>
    <row r="53" spans="1:60" s="65" customFormat="1" x14ac:dyDescent="0.25">
      <c r="A53" s="61" t="s">
        <v>360</v>
      </c>
      <c r="B53" s="61" t="s">
        <v>213</v>
      </c>
      <c r="C53" s="66">
        <v>11</v>
      </c>
      <c r="D53" s="66"/>
      <c r="E53" s="66">
        <v>35</v>
      </c>
      <c r="F53" s="61">
        <f t="shared" si="29"/>
        <v>36</v>
      </c>
      <c r="G53" s="62">
        <f t="shared" si="30"/>
        <v>0.69444444444444442</v>
      </c>
      <c r="H53" s="63">
        <v>21</v>
      </c>
      <c r="I53" s="69">
        <f t="shared" si="42"/>
        <v>22</v>
      </c>
      <c r="J53" s="70">
        <v>1</v>
      </c>
      <c r="K53" s="74">
        <v>2027</v>
      </c>
      <c r="L53" s="21">
        <v>2026</v>
      </c>
      <c r="M53" s="74"/>
      <c r="N53" s="74">
        <v>4</v>
      </c>
      <c r="O53" s="74"/>
      <c r="P53" s="63">
        <f t="shared" si="43"/>
        <v>25</v>
      </c>
      <c r="Q53" s="64"/>
      <c r="R53" s="64"/>
      <c r="S53" s="64"/>
      <c r="T53" s="61">
        <f t="shared" si="31"/>
        <v>25</v>
      </c>
      <c r="U53" s="64"/>
      <c r="V53" s="64"/>
      <c r="W53" s="64"/>
      <c r="X53" s="61">
        <f t="shared" si="32"/>
        <v>25</v>
      </c>
      <c r="Y53" s="64"/>
      <c r="Z53" s="64"/>
      <c r="AA53" s="64"/>
      <c r="AB53" s="61">
        <f t="shared" si="33"/>
        <v>25</v>
      </c>
      <c r="AC53" s="64"/>
      <c r="AD53" s="64"/>
      <c r="AE53" s="64"/>
      <c r="AF53" s="61">
        <f t="shared" si="34"/>
        <v>25</v>
      </c>
      <c r="AG53" s="64"/>
      <c r="AH53" s="64"/>
      <c r="AI53" s="64"/>
      <c r="AJ53" s="61">
        <f t="shared" si="35"/>
        <v>25</v>
      </c>
      <c r="AK53" s="64"/>
      <c r="AL53" s="64"/>
      <c r="AM53" s="64"/>
      <c r="AN53" s="61">
        <f t="shared" si="36"/>
        <v>25</v>
      </c>
      <c r="AO53" s="64"/>
      <c r="AP53" s="64"/>
      <c r="AQ53" s="64"/>
      <c r="AR53" s="61">
        <f t="shared" si="37"/>
        <v>25</v>
      </c>
      <c r="AS53" s="64"/>
      <c r="AT53" s="64"/>
      <c r="AU53" s="64"/>
      <c r="AV53" s="61">
        <f t="shared" si="38"/>
        <v>25</v>
      </c>
      <c r="AW53" s="64"/>
      <c r="AX53" s="64"/>
      <c r="AY53" s="64"/>
      <c r="AZ53" s="61">
        <f t="shared" si="39"/>
        <v>25</v>
      </c>
      <c r="BA53" s="64"/>
      <c r="BB53" s="64"/>
      <c r="BC53" s="64"/>
      <c r="BD53" s="61">
        <f t="shared" si="40"/>
        <v>25</v>
      </c>
      <c r="BE53" s="64"/>
      <c r="BF53" s="64"/>
      <c r="BG53" s="64"/>
      <c r="BH53" s="61">
        <f t="shared" si="41"/>
        <v>25</v>
      </c>
    </row>
    <row r="54" spans="1:60" s="65" customFormat="1" x14ac:dyDescent="0.25">
      <c r="A54" s="61" t="s">
        <v>360</v>
      </c>
      <c r="B54" s="61" t="s">
        <v>214</v>
      </c>
      <c r="C54" s="66">
        <v>17</v>
      </c>
      <c r="D54" s="66"/>
      <c r="E54" s="66">
        <v>15</v>
      </c>
      <c r="F54" s="61">
        <f t="shared" si="29"/>
        <v>16</v>
      </c>
      <c r="G54" s="62">
        <f t="shared" si="30"/>
        <v>0.9375</v>
      </c>
      <c r="H54" s="63">
        <v>7</v>
      </c>
      <c r="I54" s="69">
        <f t="shared" si="42"/>
        <v>7</v>
      </c>
      <c r="J54" s="70"/>
      <c r="K54" s="74">
        <v>2027</v>
      </c>
      <c r="L54" s="21">
        <v>2026</v>
      </c>
      <c r="M54" s="74">
        <v>1</v>
      </c>
      <c r="N54" s="74">
        <v>7</v>
      </c>
      <c r="O54" s="74"/>
      <c r="P54" s="63">
        <f t="shared" si="43"/>
        <v>15</v>
      </c>
      <c r="Q54" s="64"/>
      <c r="R54" s="64"/>
      <c r="S54" s="64"/>
      <c r="T54" s="61">
        <f t="shared" si="31"/>
        <v>15</v>
      </c>
      <c r="U54" s="64"/>
      <c r="V54" s="64"/>
      <c r="W54" s="64"/>
      <c r="X54" s="61">
        <f t="shared" si="32"/>
        <v>15</v>
      </c>
      <c r="Y54" s="64"/>
      <c r="Z54" s="64"/>
      <c r="AA54" s="64"/>
      <c r="AB54" s="61">
        <f t="shared" si="33"/>
        <v>15</v>
      </c>
      <c r="AC54" s="64"/>
      <c r="AD54" s="64"/>
      <c r="AE54" s="64"/>
      <c r="AF54" s="61">
        <f t="shared" si="34"/>
        <v>15</v>
      </c>
      <c r="AG54" s="64"/>
      <c r="AH54" s="64"/>
      <c r="AI54" s="64"/>
      <c r="AJ54" s="61">
        <f t="shared" si="35"/>
        <v>15</v>
      </c>
      <c r="AK54" s="64"/>
      <c r="AL54" s="64"/>
      <c r="AM54" s="64"/>
      <c r="AN54" s="61">
        <f t="shared" si="36"/>
        <v>15</v>
      </c>
      <c r="AO54" s="64"/>
      <c r="AP54" s="64"/>
      <c r="AQ54" s="64"/>
      <c r="AR54" s="61">
        <f t="shared" si="37"/>
        <v>15</v>
      </c>
      <c r="AS54" s="64"/>
      <c r="AT54" s="64"/>
      <c r="AU54" s="64"/>
      <c r="AV54" s="61">
        <f t="shared" si="38"/>
        <v>15</v>
      </c>
      <c r="AW54" s="64"/>
      <c r="AX54" s="64"/>
      <c r="AY54" s="64"/>
      <c r="AZ54" s="61">
        <f t="shared" si="39"/>
        <v>15</v>
      </c>
      <c r="BA54" s="64"/>
      <c r="BB54" s="64"/>
      <c r="BC54" s="64"/>
      <c r="BD54" s="61">
        <f t="shared" si="40"/>
        <v>15</v>
      </c>
      <c r="BE54" s="64"/>
      <c r="BF54" s="64"/>
      <c r="BG54" s="64"/>
      <c r="BH54" s="61">
        <f t="shared" si="41"/>
        <v>15</v>
      </c>
    </row>
    <row r="55" spans="1:60" s="65" customFormat="1" x14ac:dyDescent="0.25">
      <c r="A55" s="61" t="s">
        <v>360</v>
      </c>
      <c r="B55" s="61" t="s">
        <v>215</v>
      </c>
      <c r="C55" s="66">
        <v>24</v>
      </c>
      <c r="D55" s="66">
        <v>670</v>
      </c>
      <c r="E55" s="66">
        <v>25</v>
      </c>
      <c r="F55" s="61">
        <f t="shared" si="29"/>
        <v>26</v>
      </c>
      <c r="G55" s="62">
        <f t="shared" si="30"/>
        <v>0.61538461538461542</v>
      </c>
      <c r="H55" s="63">
        <v>16</v>
      </c>
      <c r="I55" s="69">
        <f t="shared" si="42"/>
        <v>18</v>
      </c>
      <c r="J55" s="70">
        <v>2</v>
      </c>
      <c r="K55" s="74" t="s">
        <v>384</v>
      </c>
      <c r="L55" s="21">
        <v>2026</v>
      </c>
      <c r="M55" s="74"/>
      <c r="N55" s="74"/>
      <c r="O55" s="74"/>
      <c r="P55" s="63">
        <f t="shared" si="43"/>
        <v>16</v>
      </c>
      <c r="Q55" s="64"/>
      <c r="R55" s="64"/>
      <c r="S55" s="64"/>
      <c r="T55" s="61">
        <f t="shared" si="31"/>
        <v>16</v>
      </c>
      <c r="U55" s="64"/>
      <c r="V55" s="64"/>
      <c r="W55" s="64"/>
      <c r="X55" s="61">
        <f t="shared" si="32"/>
        <v>16</v>
      </c>
      <c r="Y55" s="64"/>
      <c r="Z55" s="64"/>
      <c r="AA55" s="64"/>
      <c r="AB55" s="61">
        <f t="shared" si="33"/>
        <v>16</v>
      </c>
      <c r="AC55" s="64"/>
      <c r="AD55" s="64"/>
      <c r="AE55" s="64"/>
      <c r="AF55" s="61">
        <f t="shared" si="34"/>
        <v>16</v>
      </c>
      <c r="AG55" s="64"/>
      <c r="AH55" s="64"/>
      <c r="AI55" s="64"/>
      <c r="AJ55" s="61">
        <f t="shared" si="35"/>
        <v>16</v>
      </c>
      <c r="AK55" s="64"/>
      <c r="AL55" s="64"/>
      <c r="AM55" s="64"/>
      <c r="AN55" s="61">
        <f t="shared" si="36"/>
        <v>16</v>
      </c>
      <c r="AO55" s="64"/>
      <c r="AP55" s="64"/>
      <c r="AQ55" s="64"/>
      <c r="AR55" s="61">
        <f t="shared" si="37"/>
        <v>16</v>
      </c>
      <c r="AS55" s="64"/>
      <c r="AT55" s="64"/>
      <c r="AU55" s="64"/>
      <c r="AV55" s="61">
        <f t="shared" si="38"/>
        <v>16</v>
      </c>
      <c r="AW55" s="64"/>
      <c r="AX55" s="64"/>
      <c r="AY55" s="64"/>
      <c r="AZ55" s="61">
        <f t="shared" si="39"/>
        <v>16</v>
      </c>
      <c r="BA55" s="64"/>
      <c r="BB55" s="64"/>
      <c r="BC55" s="64"/>
      <c r="BD55" s="61">
        <f t="shared" si="40"/>
        <v>16</v>
      </c>
      <c r="BE55" s="64"/>
      <c r="BF55" s="64"/>
      <c r="BG55" s="64"/>
      <c r="BH55" s="61">
        <f t="shared" si="41"/>
        <v>16</v>
      </c>
    </row>
    <row r="56" spans="1:60" s="65" customFormat="1" x14ac:dyDescent="0.25">
      <c r="A56" s="61" t="s">
        <v>360</v>
      </c>
      <c r="B56" s="61" t="s">
        <v>216</v>
      </c>
      <c r="C56" s="66">
        <v>57</v>
      </c>
      <c r="D56" s="66">
        <v>1957</v>
      </c>
      <c r="E56" s="66">
        <v>35</v>
      </c>
      <c r="F56" s="61">
        <f t="shared" si="29"/>
        <v>36</v>
      </c>
      <c r="G56" s="62">
        <f t="shared" si="30"/>
        <v>0.5</v>
      </c>
      <c r="H56" s="63">
        <v>16</v>
      </c>
      <c r="I56" s="69">
        <v>16</v>
      </c>
      <c r="J56" s="70">
        <v>1</v>
      </c>
      <c r="K56" s="74">
        <v>2027</v>
      </c>
      <c r="L56" s="21">
        <v>2026</v>
      </c>
      <c r="M56" s="64">
        <v>1</v>
      </c>
      <c r="N56" s="64"/>
      <c r="O56" s="64"/>
      <c r="P56" s="63">
        <f t="shared" si="43"/>
        <v>17</v>
      </c>
      <c r="Q56" s="64"/>
      <c r="R56" s="64"/>
      <c r="S56" s="64"/>
      <c r="T56" s="61">
        <f t="shared" si="31"/>
        <v>17</v>
      </c>
      <c r="U56" s="64"/>
      <c r="V56" s="64"/>
      <c r="W56" s="64"/>
      <c r="X56" s="61">
        <f t="shared" si="32"/>
        <v>17</v>
      </c>
      <c r="Y56" s="64">
        <v>1</v>
      </c>
      <c r="Z56" s="64"/>
      <c r="AA56" s="64"/>
      <c r="AB56" s="61">
        <f t="shared" si="33"/>
        <v>18</v>
      </c>
      <c r="AC56" s="64"/>
      <c r="AD56" s="64"/>
      <c r="AE56" s="64"/>
      <c r="AF56" s="61">
        <f t="shared" si="34"/>
        <v>18</v>
      </c>
      <c r="AG56" s="64"/>
      <c r="AH56" s="64"/>
      <c r="AI56" s="64"/>
      <c r="AJ56" s="61">
        <f t="shared" si="35"/>
        <v>18</v>
      </c>
      <c r="AK56" s="64"/>
      <c r="AL56" s="64"/>
      <c r="AM56" s="64"/>
      <c r="AN56" s="61">
        <f t="shared" si="36"/>
        <v>18</v>
      </c>
      <c r="AO56" s="64"/>
      <c r="AP56" s="64"/>
      <c r="AQ56" s="64"/>
      <c r="AR56" s="61">
        <f t="shared" si="37"/>
        <v>18</v>
      </c>
      <c r="AS56" s="64"/>
      <c r="AT56" s="64"/>
      <c r="AU56" s="64"/>
      <c r="AV56" s="61">
        <f t="shared" si="38"/>
        <v>18</v>
      </c>
      <c r="AW56" s="64"/>
      <c r="AX56" s="64"/>
      <c r="AY56" s="64"/>
      <c r="AZ56" s="61">
        <f t="shared" si="39"/>
        <v>18</v>
      </c>
      <c r="BA56" s="64"/>
      <c r="BB56" s="64"/>
      <c r="BC56" s="64"/>
      <c r="BD56" s="61">
        <f t="shared" si="40"/>
        <v>18</v>
      </c>
      <c r="BE56" s="64"/>
      <c r="BF56" s="64"/>
      <c r="BG56" s="64"/>
      <c r="BH56" s="61">
        <f t="shared" si="41"/>
        <v>18</v>
      </c>
    </row>
    <row r="57" spans="1:60" s="65" customFormat="1" x14ac:dyDescent="0.25">
      <c r="A57" s="61" t="s">
        <v>360</v>
      </c>
      <c r="B57" s="61" t="s">
        <v>217</v>
      </c>
      <c r="C57" s="66">
        <v>78</v>
      </c>
      <c r="D57" s="66">
        <v>6018</v>
      </c>
      <c r="E57" s="66">
        <v>42</v>
      </c>
      <c r="F57" s="61">
        <f t="shared" si="29"/>
        <v>43</v>
      </c>
      <c r="G57" s="62">
        <f t="shared" si="30"/>
        <v>0.88372093023255816</v>
      </c>
      <c r="H57" s="63">
        <v>23</v>
      </c>
      <c r="I57" s="69">
        <f t="shared" si="42"/>
        <v>24</v>
      </c>
      <c r="J57" s="70">
        <v>1</v>
      </c>
      <c r="K57" s="74">
        <v>2027</v>
      </c>
      <c r="L57" s="21">
        <v>2026</v>
      </c>
      <c r="M57" s="64"/>
      <c r="N57" s="64">
        <v>15</v>
      </c>
      <c r="O57" s="64"/>
      <c r="P57" s="63">
        <f t="shared" si="43"/>
        <v>38</v>
      </c>
      <c r="Q57" s="64"/>
      <c r="R57" s="64"/>
      <c r="S57" s="64"/>
      <c r="T57" s="61">
        <f t="shared" si="31"/>
        <v>38</v>
      </c>
      <c r="U57" s="64"/>
      <c r="V57" s="64"/>
      <c r="W57" s="64"/>
      <c r="X57" s="61">
        <f t="shared" si="32"/>
        <v>38</v>
      </c>
      <c r="Y57" s="64"/>
      <c r="Z57" s="64"/>
      <c r="AA57" s="64"/>
      <c r="AB57" s="61">
        <f t="shared" si="33"/>
        <v>38</v>
      </c>
      <c r="AC57" s="64"/>
      <c r="AD57" s="64"/>
      <c r="AE57" s="64"/>
      <c r="AF57" s="61">
        <f t="shared" si="34"/>
        <v>38</v>
      </c>
      <c r="AG57" s="64"/>
      <c r="AH57" s="64"/>
      <c r="AI57" s="64"/>
      <c r="AJ57" s="61">
        <f t="shared" si="35"/>
        <v>38</v>
      </c>
      <c r="AK57" s="64"/>
      <c r="AL57" s="64"/>
      <c r="AM57" s="64"/>
      <c r="AN57" s="61">
        <f t="shared" si="36"/>
        <v>38</v>
      </c>
      <c r="AO57" s="64"/>
      <c r="AP57" s="64"/>
      <c r="AQ57" s="64"/>
      <c r="AR57" s="61">
        <f t="shared" si="37"/>
        <v>38</v>
      </c>
      <c r="AS57" s="64"/>
      <c r="AT57" s="64"/>
      <c r="AU57" s="64"/>
      <c r="AV57" s="61">
        <f t="shared" si="38"/>
        <v>38</v>
      </c>
      <c r="AW57" s="64"/>
      <c r="AX57" s="64"/>
      <c r="AY57" s="64"/>
      <c r="AZ57" s="61">
        <f t="shared" si="39"/>
        <v>38</v>
      </c>
      <c r="BA57" s="64"/>
      <c r="BB57" s="64"/>
      <c r="BC57" s="64"/>
      <c r="BD57" s="61">
        <f t="shared" si="40"/>
        <v>38</v>
      </c>
      <c r="BE57" s="64"/>
      <c r="BF57" s="64"/>
      <c r="BG57" s="64"/>
      <c r="BH57" s="61">
        <f t="shared" si="41"/>
        <v>38</v>
      </c>
    </row>
    <row r="58" spans="1:60" s="65" customFormat="1" x14ac:dyDescent="0.25">
      <c r="A58" s="61" t="s">
        <v>360</v>
      </c>
      <c r="B58" s="61" t="s">
        <v>218</v>
      </c>
      <c r="C58" s="66">
        <v>89</v>
      </c>
      <c r="D58" s="66">
        <v>9488</v>
      </c>
      <c r="E58" s="66">
        <v>22</v>
      </c>
      <c r="F58" s="61">
        <f t="shared" si="29"/>
        <v>23</v>
      </c>
      <c r="G58" s="62">
        <f t="shared" si="30"/>
        <v>0.52173913043478259</v>
      </c>
      <c r="H58" s="63">
        <v>12</v>
      </c>
      <c r="I58" s="69">
        <f t="shared" si="42"/>
        <v>12</v>
      </c>
      <c r="J58" s="70"/>
      <c r="K58" s="74" t="s">
        <v>384</v>
      </c>
      <c r="L58" s="21">
        <v>2025</v>
      </c>
      <c r="M58" s="74"/>
      <c r="N58" s="74"/>
      <c r="O58" s="74"/>
      <c r="P58" s="63">
        <f t="shared" si="43"/>
        <v>12</v>
      </c>
      <c r="Q58" s="64"/>
      <c r="R58" s="64"/>
      <c r="S58" s="64"/>
      <c r="T58" s="61">
        <f t="shared" si="31"/>
        <v>12</v>
      </c>
      <c r="U58" s="64"/>
      <c r="V58" s="64"/>
      <c r="W58" s="64"/>
      <c r="X58" s="61">
        <f t="shared" si="32"/>
        <v>12</v>
      </c>
      <c r="Y58" s="64"/>
      <c r="Z58" s="64"/>
      <c r="AA58" s="64"/>
      <c r="AB58" s="61">
        <f t="shared" si="33"/>
        <v>12</v>
      </c>
      <c r="AC58" s="64"/>
      <c r="AD58" s="64"/>
      <c r="AE58" s="64"/>
      <c r="AF58" s="61">
        <f t="shared" si="34"/>
        <v>12</v>
      </c>
      <c r="AG58" s="64"/>
      <c r="AH58" s="64"/>
      <c r="AI58" s="64"/>
      <c r="AJ58" s="61">
        <f t="shared" si="35"/>
        <v>12</v>
      </c>
      <c r="AK58" s="64"/>
      <c r="AL58" s="64"/>
      <c r="AM58" s="64"/>
      <c r="AN58" s="61">
        <f t="shared" si="36"/>
        <v>12</v>
      </c>
      <c r="AO58" s="64"/>
      <c r="AP58" s="64"/>
      <c r="AQ58" s="64"/>
      <c r="AR58" s="61">
        <f t="shared" si="37"/>
        <v>12</v>
      </c>
      <c r="AS58" s="64"/>
      <c r="AT58" s="64"/>
      <c r="AU58" s="64"/>
      <c r="AV58" s="61">
        <f t="shared" si="38"/>
        <v>12</v>
      </c>
      <c r="AW58" s="64"/>
      <c r="AX58" s="64"/>
      <c r="AY58" s="64"/>
      <c r="AZ58" s="61">
        <f t="shared" si="39"/>
        <v>12</v>
      </c>
      <c r="BA58" s="64"/>
      <c r="BB58" s="64"/>
      <c r="BC58" s="64"/>
      <c r="BD58" s="61">
        <f t="shared" si="40"/>
        <v>12</v>
      </c>
      <c r="BE58" s="64"/>
      <c r="BF58" s="64"/>
      <c r="BG58" s="64"/>
      <c r="BH58" s="61">
        <f t="shared" si="41"/>
        <v>12</v>
      </c>
    </row>
    <row r="59" spans="1:60" s="65" customFormat="1" x14ac:dyDescent="0.25">
      <c r="A59" s="61" t="s">
        <v>360</v>
      </c>
      <c r="B59" s="61" t="s">
        <v>219</v>
      </c>
      <c r="C59" s="66">
        <v>254</v>
      </c>
      <c r="D59" s="66"/>
      <c r="E59" s="66">
        <v>22</v>
      </c>
      <c r="F59" s="61">
        <f t="shared" si="29"/>
        <v>23</v>
      </c>
      <c r="G59" s="62">
        <f t="shared" si="30"/>
        <v>0.86956521739130432</v>
      </c>
      <c r="H59" s="63">
        <v>12</v>
      </c>
      <c r="I59" s="69">
        <f>+H59+J59</f>
        <v>12</v>
      </c>
      <c r="J59" s="70"/>
      <c r="K59" s="74">
        <v>2027</v>
      </c>
      <c r="L59" s="21">
        <v>2026</v>
      </c>
      <c r="M59" s="74"/>
      <c r="N59" s="74">
        <v>1</v>
      </c>
      <c r="O59" s="74"/>
      <c r="P59" s="63">
        <f t="shared" si="43"/>
        <v>13</v>
      </c>
      <c r="Q59" s="64"/>
      <c r="R59" s="64"/>
      <c r="S59" s="64"/>
      <c r="T59" s="61">
        <f t="shared" si="31"/>
        <v>13</v>
      </c>
      <c r="U59" s="64"/>
      <c r="V59" s="64">
        <v>7</v>
      </c>
      <c r="W59" s="64"/>
      <c r="X59" s="61">
        <f t="shared" si="32"/>
        <v>20</v>
      </c>
      <c r="Y59" s="64"/>
      <c r="Z59" s="64"/>
      <c r="AA59" s="64"/>
      <c r="AB59" s="61">
        <f t="shared" si="33"/>
        <v>20</v>
      </c>
      <c r="AC59" s="64"/>
      <c r="AD59" s="64"/>
      <c r="AE59" s="64"/>
      <c r="AF59" s="61">
        <f t="shared" si="34"/>
        <v>20</v>
      </c>
      <c r="AG59" s="64"/>
      <c r="AH59" s="64"/>
      <c r="AI59" s="64"/>
      <c r="AJ59" s="61">
        <f t="shared" si="35"/>
        <v>20</v>
      </c>
      <c r="AK59" s="64"/>
      <c r="AL59" s="64"/>
      <c r="AM59" s="64"/>
      <c r="AN59" s="61">
        <f t="shared" si="36"/>
        <v>20</v>
      </c>
      <c r="AO59" s="64"/>
      <c r="AP59" s="64"/>
      <c r="AQ59" s="64"/>
      <c r="AR59" s="61">
        <f t="shared" si="37"/>
        <v>20</v>
      </c>
      <c r="AS59" s="64"/>
      <c r="AT59" s="64"/>
      <c r="AU59" s="64"/>
      <c r="AV59" s="61">
        <f t="shared" si="38"/>
        <v>20</v>
      </c>
      <c r="AW59" s="64"/>
      <c r="AX59" s="64"/>
      <c r="AY59" s="64"/>
      <c r="AZ59" s="61">
        <f t="shared" si="39"/>
        <v>20</v>
      </c>
      <c r="BA59" s="64"/>
      <c r="BB59" s="64"/>
      <c r="BC59" s="64"/>
      <c r="BD59" s="61">
        <f t="shared" si="40"/>
        <v>20</v>
      </c>
      <c r="BE59" s="64"/>
      <c r="BF59" s="64"/>
      <c r="BG59" s="64"/>
      <c r="BH59" s="61">
        <f t="shared" si="41"/>
        <v>20</v>
      </c>
    </row>
    <row r="60" spans="1:60" s="65" customFormat="1" x14ac:dyDescent="0.25">
      <c r="A60" s="87"/>
      <c r="B60" s="61"/>
      <c r="C60" s="66"/>
      <c r="D60" s="61"/>
      <c r="E60" s="66"/>
      <c r="F60" s="61"/>
      <c r="G60" s="61"/>
      <c r="H60" s="63"/>
      <c r="I60" s="69"/>
      <c r="J60" s="63"/>
      <c r="K60" s="66"/>
      <c r="L60" s="66"/>
      <c r="M60" s="63">
        <f>SUM(M48:M58)</f>
        <v>2</v>
      </c>
      <c r="N60" s="63">
        <f>SUM(N48:N58)</f>
        <v>27</v>
      </c>
      <c r="O60" s="63">
        <f>SUM(O48:O58)</f>
        <v>0</v>
      </c>
      <c r="P60" s="63">
        <f t="shared" ref="P60:AN60" si="44">SUM(P48:P59)</f>
        <v>213</v>
      </c>
      <c r="Q60" s="63">
        <f t="shared" si="44"/>
        <v>2</v>
      </c>
      <c r="R60" s="63">
        <f t="shared" si="44"/>
        <v>20</v>
      </c>
      <c r="S60" s="63">
        <f t="shared" si="44"/>
        <v>0</v>
      </c>
      <c r="T60" s="63">
        <f t="shared" si="44"/>
        <v>235</v>
      </c>
      <c r="U60" s="63">
        <f t="shared" si="44"/>
        <v>1</v>
      </c>
      <c r="V60" s="63">
        <f t="shared" si="44"/>
        <v>11</v>
      </c>
      <c r="W60" s="63">
        <f t="shared" si="44"/>
        <v>0</v>
      </c>
      <c r="X60" s="63">
        <f t="shared" si="44"/>
        <v>247</v>
      </c>
      <c r="Y60" s="63">
        <f t="shared" si="44"/>
        <v>1</v>
      </c>
      <c r="Z60" s="63">
        <f t="shared" si="44"/>
        <v>2</v>
      </c>
      <c r="AA60" s="63">
        <f t="shared" si="44"/>
        <v>0</v>
      </c>
      <c r="AB60" s="63">
        <f t="shared" si="44"/>
        <v>250</v>
      </c>
      <c r="AC60" s="63">
        <f t="shared" si="44"/>
        <v>3</v>
      </c>
      <c r="AD60" s="63">
        <f t="shared" si="44"/>
        <v>2</v>
      </c>
      <c r="AE60" s="63">
        <f t="shared" si="44"/>
        <v>0</v>
      </c>
      <c r="AF60" s="63">
        <f t="shared" si="44"/>
        <v>255</v>
      </c>
      <c r="AG60" s="63">
        <f t="shared" si="44"/>
        <v>0</v>
      </c>
      <c r="AH60" s="63">
        <f t="shared" si="44"/>
        <v>0</v>
      </c>
      <c r="AI60" s="63">
        <f t="shared" si="44"/>
        <v>0</v>
      </c>
      <c r="AJ60" s="63">
        <f t="shared" si="44"/>
        <v>255</v>
      </c>
      <c r="AK60" s="63">
        <f t="shared" si="44"/>
        <v>0</v>
      </c>
      <c r="AL60" s="63">
        <f t="shared" si="44"/>
        <v>0</v>
      </c>
      <c r="AM60" s="63">
        <f t="shared" si="44"/>
        <v>0</v>
      </c>
      <c r="AN60" s="63">
        <f t="shared" si="44"/>
        <v>255</v>
      </c>
      <c r="AO60" s="63">
        <f t="shared" ref="AO60:BH60" si="45">SUM(AO48:AO59)</f>
        <v>0</v>
      </c>
      <c r="AP60" s="63">
        <f t="shared" si="45"/>
        <v>0</v>
      </c>
      <c r="AQ60" s="63">
        <f t="shared" si="45"/>
        <v>0</v>
      </c>
      <c r="AR60" s="63">
        <f t="shared" si="45"/>
        <v>255</v>
      </c>
      <c r="AS60" s="63">
        <f t="shared" si="45"/>
        <v>0</v>
      </c>
      <c r="AT60" s="63">
        <f t="shared" si="45"/>
        <v>0</v>
      </c>
      <c r="AU60" s="63">
        <f t="shared" si="45"/>
        <v>0</v>
      </c>
      <c r="AV60" s="63">
        <f t="shared" si="45"/>
        <v>255</v>
      </c>
      <c r="AW60" s="63">
        <f t="shared" si="45"/>
        <v>0</v>
      </c>
      <c r="AX60" s="63">
        <f t="shared" si="45"/>
        <v>0</v>
      </c>
      <c r="AY60" s="63">
        <f t="shared" si="45"/>
        <v>0</v>
      </c>
      <c r="AZ60" s="63">
        <f t="shared" si="45"/>
        <v>255</v>
      </c>
      <c r="BA60" s="63">
        <f t="shared" si="45"/>
        <v>0</v>
      </c>
      <c r="BB60" s="63">
        <f t="shared" si="45"/>
        <v>0</v>
      </c>
      <c r="BC60" s="63">
        <f t="shared" si="45"/>
        <v>0</v>
      </c>
      <c r="BD60" s="63">
        <f t="shared" si="45"/>
        <v>255</v>
      </c>
      <c r="BE60" s="63">
        <f t="shared" si="45"/>
        <v>0</v>
      </c>
      <c r="BF60" s="63">
        <f t="shared" si="45"/>
        <v>0</v>
      </c>
      <c r="BG60" s="63">
        <f t="shared" si="45"/>
        <v>0</v>
      </c>
      <c r="BH60" s="63">
        <f t="shared" si="45"/>
        <v>255</v>
      </c>
    </row>
    <row r="61" spans="1:60" s="65" customFormat="1" x14ac:dyDescent="0.25">
      <c r="A61" s="61"/>
      <c r="B61" s="61" t="s">
        <v>31</v>
      </c>
      <c r="C61" s="66">
        <f>COUNT(C49:C59)</f>
        <v>11</v>
      </c>
      <c r="D61" s="61"/>
      <c r="E61" s="66">
        <f>SUM(E48:E59)</f>
        <v>313</v>
      </c>
      <c r="F61" s="61">
        <f>SUM(E48:E59)+1</f>
        <v>314</v>
      </c>
      <c r="G61" s="62">
        <f>$BH60/F61</f>
        <v>0.81210191082802552</v>
      </c>
      <c r="H61" s="63">
        <f>SUM(H48:H59)</f>
        <v>183</v>
      </c>
      <c r="I61" s="63">
        <f>SUM(I48:I59)</f>
        <v>188</v>
      </c>
      <c r="J61" s="63">
        <f>SUM(J48:J59)</f>
        <v>6</v>
      </c>
      <c r="K61" s="66"/>
      <c r="L61" s="66"/>
      <c r="M61" s="61"/>
      <c r="N61" s="61"/>
      <c r="O61" s="61"/>
      <c r="P61" s="62">
        <f>P60/F61</f>
        <v>0.67834394904458595</v>
      </c>
      <c r="Q61" s="61">
        <f>M60+Q60</f>
        <v>4</v>
      </c>
      <c r="R61" s="61">
        <f>N60+R60</f>
        <v>47</v>
      </c>
      <c r="S61" s="61">
        <f>O60+S60</f>
        <v>0</v>
      </c>
      <c r="T61" s="62">
        <f>T60/F61</f>
        <v>0.74840764331210186</v>
      </c>
      <c r="U61" s="61">
        <f>Q61+U60</f>
        <v>5</v>
      </c>
      <c r="V61" s="61">
        <f>R61+V60</f>
        <v>58</v>
      </c>
      <c r="W61" s="61">
        <f>S61+W60</f>
        <v>0</v>
      </c>
      <c r="X61" s="62">
        <f>X60/F61</f>
        <v>0.7866242038216561</v>
      </c>
      <c r="Y61" s="61">
        <f>U61+Y60</f>
        <v>6</v>
      </c>
      <c r="Z61" s="61">
        <f>V61+Z60</f>
        <v>60</v>
      </c>
      <c r="AA61" s="61">
        <f>W61+AA60</f>
        <v>0</v>
      </c>
      <c r="AB61" s="62">
        <f>AB60/F61</f>
        <v>0.79617834394904463</v>
      </c>
      <c r="AC61" s="61">
        <f>Y61+AC60</f>
        <v>9</v>
      </c>
      <c r="AD61" s="61">
        <f>Z61+AD60</f>
        <v>62</v>
      </c>
      <c r="AE61" s="61">
        <f>AA61+AE60</f>
        <v>0</v>
      </c>
      <c r="AF61" s="62">
        <f>AF60/F61</f>
        <v>0.81210191082802552</v>
      </c>
      <c r="AG61" s="61">
        <f>AC61+AG60</f>
        <v>9</v>
      </c>
      <c r="AH61" s="61">
        <f>AD61+AH60</f>
        <v>62</v>
      </c>
      <c r="AI61" s="61">
        <f>AE61+AI60</f>
        <v>0</v>
      </c>
      <c r="AJ61" s="62">
        <f>AJ60/F61</f>
        <v>0.81210191082802552</v>
      </c>
      <c r="AK61" s="61">
        <f>AG61+AK60</f>
        <v>9</v>
      </c>
      <c r="AL61" s="61">
        <f>AH61+AL60</f>
        <v>62</v>
      </c>
      <c r="AM61" s="61">
        <f>AI61+AM60</f>
        <v>0</v>
      </c>
      <c r="AN61" s="62">
        <f>AN60/F61</f>
        <v>0.81210191082802552</v>
      </c>
      <c r="AO61" s="61">
        <f>AK61+AO60</f>
        <v>9</v>
      </c>
      <c r="AP61" s="61">
        <f>AL61+AP60</f>
        <v>62</v>
      </c>
      <c r="AQ61" s="61">
        <f>AM61+AQ60</f>
        <v>0</v>
      </c>
      <c r="AR61" s="62">
        <f>AR60/F61</f>
        <v>0.81210191082802552</v>
      </c>
      <c r="AS61" s="61">
        <f>AO61+AS60</f>
        <v>9</v>
      </c>
      <c r="AT61" s="61">
        <f>AP61+AT60</f>
        <v>62</v>
      </c>
      <c r="AU61" s="61">
        <f>AQ61+AU60</f>
        <v>0</v>
      </c>
      <c r="AV61" s="62">
        <f>AV60/F61</f>
        <v>0.81210191082802552</v>
      </c>
      <c r="AW61" s="61">
        <f>AS61+AW60</f>
        <v>9</v>
      </c>
      <c r="AX61" s="61">
        <f>AT61+AX60</f>
        <v>62</v>
      </c>
      <c r="AY61" s="61">
        <f>AU61+AY60</f>
        <v>0</v>
      </c>
      <c r="AZ61" s="62">
        <f>AZ60/F61</f>
        <v>0.81210191082802552</v>
      </c>
      <c r="BA61" s="61">
        <f>AW61+BA60</f>
        <v>9</v>
      </c>
      <c r="BB61" s="61">
        <f>AX61+BB60</f>
        <v>62</v>
      </c>
      <c r="BC61" s="61">
        <f>AY61+BC60</f>
        <v>0</v>
      </c>
      <c r="BD61" s="62">
        <f>BD60/F61</f>
        <v>0.81210191082802552</v>
      </c>
      <c r="BE61" s="61">
        <f>BA61+BE60</f>
        <v>9</v>
      </c>
      <c r="BF61" s="61">
        <f>BB61+BF60</f>
        <v>62</v>
      </c>
      <c r="BG61" s="61">
        <f>BC61+BG60</f>
        <v>0</v>
      </c>
      <c r="BH61" s="62">
        <f>BH60/F61</f>
        <v>0.81210191082802552</v>
      </c>
    </row>
    <row r="62" spans="1:60" x14ac:dyDescent="0.25">
      <c r="I62" s="53"/>
    </row>
    <row r="63" spans="1:60" x14ac:dyDescent="0.25">
      <c r="A63" s="18" t="s">
        <v>220</v>
      </c>
      <c r="B63" s="1"/>
      <c r="C63" s="12"/>
      <c r="D63" s="1"/>
      <c r="E63" s="175"/>
      <c r="F63" s="1"/>
      <c r="G63" s="2"/>
      <c r="H63" s="49"/>
      <c r="I63" s="53"/>
      <c r="J63" s="58"/>
      <c r="K63" s="21">
        <v>2027</v>
      </c>
      <c r="L63" s="209">
        <v>2026</v>
      </c>
      <c r="M63" s="9"/>
      <c r="N63" s="9"/>
      <c r="O63" s="9"/>
      <c r="P63" s="49"/>
      <c r="Q63" s="9"/>
      <c r="R63" s="9"/>
      <c r="S63" s="9"/>
      <c r="T63" s="1"/>
      <c r="U63" s="9"/>
      <c r="V63" s="9"/>
      <c r="W63" s="9"/>
      <c r="X63" s="1"/>
      <c r="Y63" s="9"/>
      <c r="Z63" s="9"/>
      <c r="AA63" s="9"/>
      <c r="AB63" s="1"/>
      <c r="AC63" s="9"/>
      <c r="AD63" s="9"/>
      <c r="AE63" s="9"/>
      <c r="AF63" s="1"/>
      <c r="AG63" s="9"/>
      <c r="AH63" s="9"/>
      <c r="AI63" s="9"/>
      <c r="AJ63" s="1"/>
      <c r="AK63" s="9"/>
      <c r="AL63" s="9"/>
      <c r="AM63" s="9"/>
      <c r="AN63" s="1"/>
      <c r="AO63" s="9"/>
      <c r="AP63" s="9"/>
      <c r="AQ63" s="9"/>
      <c r="AR63" s="1"/>
      <c r="AS63" s="9"/>
      <c r="AT63" s="9"/>
      <c r="AU63" s="9"/>
      <c r="AV63" s="1"/>
      <c r="AW63" s="9"/>
      <c r="AX63" s="9"/>
      <c r="AY63" s="9"/>
      <c r="AZ63" s="1"/>
      <c r="BA63" s="9"/>
      <c r="BB63" s="9"/>
      <c r="BC63" s="9"/>
      <c r="BD63" s="1">
        <v>16</v>
      </c>
      <c r="BE63" s="9"/>
      <c r="BF63" s="9"/>
      <c r="BG63" s="9"/>
      <c r="BH63" s="1"/>
    </row>
    <row r="64" spans="1:60" s="65" customFormat="1" x14ac:dyDescent="0.25">
      <c r="A64" s="61" t="s">
        <v>360</v>
      </c>
      <c r="B64" s="93" t="s">
        <v>221</v>
      </c>
      <c r="C64" s="66">
        <v>2</v>
      </c>
      <c r="D64" s="66">
        <v>1326</v>
      </c>
      <c r="E64" s="177">
        <v>16</v>
      </c>
      <c r="F64" s="61">
        <f t="shared" ref="F64:F69" si="46">E64+1</f>
        <v>17</v>
      </c>
      <c r="G64" s="62">
        <f t="shared" ref="G64:G69" si="47">$BH64/F64</f>
        <v>0.88235294117647056</v>
      </c>
      <c r="H64" s="63">
        <v>9</v>
      </c>
      <c r="I64" s="69">
        <f t="shared" si="42"/>
        <v>9</v>
      </c>
      <c r="J64" s="70"/>
      <c r="K64" s="21">
        <v>2027</v>
      </c>
      <c r="L64" s="209">
        <v>2026</v>
      </c>
      <c r="M64" s="74"/>
      <c r="N64" s="74">
        <v>6</v>
      </c>
      <c r="O64" s="74"/>
      <c r="P64" s="63">
        <f t="shared" ref="P64:P69" si="48">SUM(M64:O64)+H64</f>
        <v>15</v>
      </c>
      <c r="Q64" s="64"/>
      <c r="R64" s="64"/>
      <c r="S64" s="64"/>
      <c r="T64" s="61">
        <f t="shared" ref="T64:T69" si="49">SUM(P64:S64)</f>
        <v>15</v>
      </c>
      <c r="U64" s="64"/>
      <c r="V64" s="64"/>
      <c r="W64" s="64"/>
      <c r="X64" s="61">
        <f t="shared" ref="X64:X69" si="50">SUM(T64:W64)</f>
        <v>15</v>
      </c>
      <c r="Y64" s="64"/>
      <c r="Z64" s="64"/>
      <c r="AA64" s="64"/>
      <c r="AB64" s="61">
        <f t="shared" ref="AB64:AB69" si="51">SUM(X64:AA64)</f>
        <v>15</v>
      </c>
      <c r="AC64" s="64"/>
      <c r="AD64" s="64"/>
      <c r="AE64" s="64"/>
      <c r="AF64" s="61">
        <f t="shared" ref="AF64:AF69" si="52">SUM(AB64:AE64)</f>
        <v>15</v>
      </c>
      <c r="AG64" s="64"/>
      <c r="AH64" s="64"/>
      <c r="AI64" s="64"/>
      <c r="AJ64" s="61">
        <f t="shared" ref="AJ64:AJ69" si="53">SUM(AF64:AI64)</f>
        <v>15</v>
      </c>
      <c r="AK64" s="64"/>
      <c r="AL64" s="64"/>
      <c r="AM64" s="64"/>
      <c r="AN64" s="61">
        <f t="shared" ref="AN64:AN69" si="54">SUM(AJ64:AM64)</f>
        <v>15</v>
      </c>
      <c r="AO64" s="64"/>
      <c r="AP64" s="64"/>
      <c r="AQ64" s="64"/>
      <c r="AR64" s="61">
        <f t="shared" ref="AR64:AR69" si="55">SUM(AN64:AQ64)</f>
        <v>15</v>
      </c>
      <c r="AS64" s="64"/>
      <c r="AT64" s="64"/>
      <c r="AU64" s="64"/>
      <c r="AV64" s="61">
        <f t="shared" ref="AV64:AV69" si="56">SUM(AR64:AU64)</f>
        <v>15</v>
      </c>
      <c r="AW64" s="64"/>
      <c r="AX64" s="64"/>
      <c r="AY64" s="64"/>
      <c r="AZ64" s="61">
        <f t="shared" ref="AZ64:AZ69" si="57">SUM(AV64:AY64)</f>
        <v>15</v>
      </c>
      <c r="BA64" s="64"/>
      <c r="BB64" s="64"/>
      <c r="BC64" s="64"/>
      <c r="BD64" s="61">
        <f t="shared" ref="BD64:BD69" si="58">SUM(AZ64:BC64)</f>
        <v>15</v>
      </c>
      <c r="BE64" s="64"/>
      <c r="BF64" s="64"/>
      <c r="BG64" s="64"/>
      <c r="BH64" s="61">
        <f t="shared" ref="BH64:BH69" si="59">SUM(BD64:BG64)</f>
        <v>15</v>
      </c>
    </row>
    <row r="65" spans="1:60" s="65" customFormat="1" x14ac:dyDescent="0.25">
      <c r="A65" s="61" t="s">
        <v>360</v>
      </c>
      <c r="B65" s="61" t="s">
        <v>222</v>
      </c>
      <c r="C65" s="66">
        <v>6</v>
      </c>
      <c r="D65" s="66">
        <v>760</v>
      </c>
      <c r="E65" s="177">
        <v>13</v>
      </c>
      <c r="F65" s="61">
        <f t="shared" si="46"/>
        <v>14</v>
      </c>
      <c r="G65" s="62">
        <f t="shared" si="47"/>
        <v>0.9285714285714286</v>
      </c>
      <c r="H65" s="63">
        <v>13</v>
      </c>
      <c r="I65" s="69">
        <f t="shared" si="42"/>
        <v>13</v>
      </c>
      <c r="J65" s="70"/>
      <c r="K65" s="21">
        <v>2027</v>
      </c>
      <c r="L65" s="209">
        <v>2026</v>
      </c>
      <c r="M65" s="64"/>
      <c r="N65" s="64"/>
      <c r="O65" s="64"/>
      <c r="P65" s="63">
        <f t="shared" si="48"/>
        <v>13</v>
      </c>
      <c r="Q65" s="64"/>
      <c r="R65" s="64"/>
      <c r="S65" s="64"/>
      <c r="T65" s="61">
        <f t="shared" si="49"/>
        <v>13</v>
      </c>
      <c r="U65" s="64"/>
      <c r="V65" s="64"/>
      <c r="W65" s="64"/>
      <c r="X65" s="61">
        <f t="shared" si="50"/>
        <v>13</v>
      </c>
      <c r="Y65" s="64"/>
      <c r="Z65" s="64"/>
      <c r="AA65" s="64"/>
      <c r="AB65" s="61">
        <f t="shared" si="51"/>
        <v>13</v>
      </c>
      <c r="AC65" s="64"/>
      <c r="AD65" s="64"/>
      <c r="AE65" s="64"/>
      <c r="AF65" s="61">
        <f t="shared" si="52"/>
        <v>13</v>
      </c>
      <c r="AG65" s="64"/>
      <c r="AH65" s="64"/>
      <c r="AI65" s="64"/>
      <c r="AJ65" s="61">
        <f t="shared" si="53"/>
        <v>13</v>
      </c>
      <c r="AK65" s="64"/>
      <c r="AL65" s="64"/>
      <c r="AM65" s="64"/>
      <c r="AN65" s="61">
        <f t="shared" si="54"/>
        <v>13</v>
      </c>
      <c r="AO65" s="64"/>
      <c r="AP65" s="64"/>
      <c r="AQ65" s="64"/>
      <c r="AR65" s="61">
        <f t="shared" si="55"/>
        <v>13</v>
      </c>
      <c r="AS65" s="64"/>
      <c r="AT65" s="64"/>
      <c r="AU65" s="64"/>
      <c r="AV65" s="61">
        <f t="shared" si="56"/>
        <v>13</v>
      </c>
      <c r="AW65" s="64"/>
      <c r="AX65" s="64"/>
      <c r="AY65" s="64"/>
      <c r="AZ65" s="61">
        <f t="shared" si="57"/>
        <v>13</v>
      </c>
      <c r="BA65" s="64"/>
      <c r="BB65" s="64"/>
      <c r="BC65" s="64"/>
      <c r="BD65" s="61">
        <f t="shared" si="58"/>
        <v>13</v>
      </c>
      <c r="BE65" s="64"/>
      <c r="BF65" s="64"/>
      <c r="BG65" s="64"/>
      <c r="BH65" s="61">
        <f t="shared" si="59"/>
        <v>13</v>
      </c>
    </row>
    <row r="66" spans="1:60" s="65" customFormat="1" x14ac:dyDescent="0.25">
      <c r="A66" s="61" t="s">
        <v>360</v>
      </c>
      <c r="B66" s="61" t="s">
        <v>223</v>
      </c>
      <c r="C66" s="66">
        <v>7</v>
      </c>
      <c r="D66" s="66"/>
      <c r="E66" s="177">
        <v>29</v>
      </c>
      <c r="F66" s="61">
        <f t="shared" si="46"/>
        <v>30</v>
      </c>
      <c r="G66" s="62">
        <f t="shared" si="47"/>
        <v>3.3333333333333333E-2</v>
      </c>
      <c r="H66" s="63">
        <v>1</v>
      </c>
      <c r="I66" s="69">
        <f t="shared" si="42"/>
        <v>1</v>
      </c>
      <c r="J66" s="70"/>
      <c r="K66" s="74">
        <v>2027</v>
      </c>
      <c r="L66" s="209">
        <v>2026</v>
      </c>
      <c r="M66" s="64"/>
      <c r="N66" s="64"/>
      <c r="O66" s="64"/>
      <c r="P66" s="63">
        <f t="shared" si="48"/>
        <v>1</v>
      </c>
      <c r="Q66" s="64"/>
      <c r="R66" s="64"/>
      <c r="S66" s="64"/>
      <c r="T66" s="61">
        <f t="shared" si="49"/>
        <v>1</v>
      </c>
      <c r="U66" s="64"/>
      <c r="V66" s="64"/>
      <c r="W66" s="64"/>
      <c r="X66" s="61">
        <f t="shared" si="50"/>
        <v>1</v>
      </c>
      <c r="Y66" s="64"/>
      <c r="Z66" s="64"/>
      <c r="AA66" s="64"/>
      <c r="AB66" s="61">
        <f t="shared" si="51"/>
        <v>1</v>
      </c>
      <c r="AC66" s="64"/>
      <c r="AD66" s="64"/>
      <c r="AE66" s="64"/>
      <c r="AF66" s="61">
        <f t="shared" si="52"/>
        <v>1</v>
      </c>
      <c r="AG66" s="64"/>
      <c r="AH66" s="64"/>
      <c r="AI66" s="64"/>
      <c r="AJ66" s="61">
        <f t="shared" si="53"/>
        <v>1</v>
      </c>
      <c r="AK66" s="64"/>
      <c r="AL66" s="64"/>
      <c r="AM66" s="64"/>
      <c r="AN66" s="61">
        <f t="shared" si="54"/>
        <v>1</v>
      </c>
      <c r="AO66" s="64"/>
      <c r="AP66" s="64"/>
      <c r="AQ66" s="64"/>
      <c r="AR66" s="61">
        <f t="shared" si="55"/>
        <v>1</v>
      </c>
      <c r="AS66" s="64"/>
      <c r="AT66" s="64"/>
      <c r="AU66" s="64"/>
      <c r="AV66" s="61">
        <f t="shared" si="56"/>
        <v>1</v>
      </c>
      <c r="AW66" s="64"/>
      <c r="AX66" s="64"/>
      <c r="AY66" s="64"/>
      <c r="AZ66" s="61">
        <f t="shared" si="57"/>
        <v>1</v>
      </c>
      <c r="BA66" s="64"/>
      <c r="BB66" s="64"/>
      <c r="BC66" s="64"/>
      <c r="BD66" s="61">
        <f t="shared" si="58"/>
        <v>1</v>
      </c>
      <c r="BE66" s="64"/>
      <c r="BF66" s="64"/>
      <c r="BG66" s="64"/>
      <c r="BH66" s="61">
        <f t="shared" si="59"/>
        <v>1</v>
      </c>
    </row>
    <row r="67" spans="1:60" s="65" customFormat="1" ht="15" customHeight="1" x14ac:dyDescent="0.25">
      <c r="A67" s="61" t="s">
        <v>360</v>
      </c>
      <c r="B67" s="61" t="s">
        <v>224</v>
      </c>
      <c r="C67" s="66">
        <v>8</v>
      </c>
      <c r="D67" s="66">
        <v>7564</v>
      </c>
      <c r="E67" s="177">
        <v>73</v>
      </c>
      <c r="F67" s="61">
        <f t="shared" si="46"/>
        <v>74</v>
      </c>
      <c r="G67" s="62">
        <f t="shared" si="47"/>
        <v>0.51351351351351349</v>
      </c>
      <c r="H67" s="63">
        <v>38</v>
      </c>
      <c r="I67" s="69">
        <f t="shared" si="42"/>
        <v>38</v>
      </c>
      <c r="J67" s="70"/>
      <c r="K67" s="74">
        <v>2027</v>
      </c>
      <c r="L67" s="209">
        <v>2026</v>
      </c>
      <c r="M67" s="64"/>
      <c r="N67" s="64"/>
      <c r="O67" s="64"/>
      <c r="P67" s="63">
        <f t="shared" si="48"/>
        <v>38</v>
      </c>
      <c r="Q67" s="64"/>
      <c r="R67" s="64"/>
      <c r="S67" s="64"/>
      <c r="T67" s="61">
        <f t="shared" si="49"/>
        <v>38</v>
      </c>
      <c r="U67" s="64"/>
      <c r="V67" s="64"/>
      <c r="W67" s="64"/>
      <c r="X67" s="61">
        <f t="shared" si="50"/>
        <v>38</v>
      </c>
      <c r="Y67" s="64"/>
      <c r="Z67" s="64"/>
      <c r="AA67" s="64"/>
      <c r="AB67" s="61">
        <f t="shared" si="51"/>
        <v>38</v>
      </c>
      <c r="AC67" s="64"/>
      <c r="AD67" s="64"/>
      <c r="AE67" s="64"/>
      <c r="AF67" s="61">
        <f t="shared" si="52"/>
        <v>38</v>
      </c>
      <c r="AG67" s="64"/>
      <c r="AH67" s="64"/>
      <c r="AI67" s="64"/>
      <c r="AJ67" s="61">
        <f t="shared" si="53"/>
        <v>38</v>
      </c>
      <c r="AK67" s="64"/>
      <c r="AL67" s="64"/>
      <c r="AM67" s="64"/>
      <c r="AN67" s="61">
        <f t="shared" si="54"/>
        <v>38</v>
      </c>
      <c r="AO67" s="64"/>
      <c r="AP67" s="64"/>
      <c r="AQ67" s="64"/>
      <c r="AR67" s="61">
        <f t="shared" si="55"/>
        <v>38</v>
      </c>
      <c r="AS67" s="64"/>
      <c r="AT67" s="64"/>
      <c r="AU67" s="64"/>
      <c r="AV67" s="61">
        <f t="shared" si="56"/>
        <v>38</v>
      </c>
      <c r="AW67" s="64"/>
      <c r="AX67" s="64"/>
      <c r="AY67" s="64"/>
      <c r="AZ67" s="61">
        <f t="shared" si="57"/>
        <v>38</v>
      </c>
      <c r="BA67" s="64"/>
      <c r="BB67" s="64"/>
      <c r="BC67" s="64"/>
      <c r="BD67" s="61">
        <f t="shared" si="58"/>
        <v>38</v>
      </c>
      <c r="BE67" s="64"/>
      <c r="BF67" s="64"/>
      <c r="BG67" s="64"/>
      <c r="BH67" s="61">
        <f t="shared" si="59"/>
        <v>38</v>
      </c>
    </row>
    <row r="68" spans="1:60" s="65" customFormat="1" x14ac:dyDescent="0.25">
      <c r="A68" s="61" t="s">
        <v>360</v>
      </c>
      <c r="B68" s="61" t="s">
        <v>225</v>
      </c>
      <c r="C68" s="66">
        <v>10</v>
      </c>
      <c r="D68" s="66">
        <v>9367</v>
      </c>
      <c r="E68" s="177">
        <v>11</v>
      </c>
      <c r="F68" s="61">
        <f t="shared" si="46"/>
        <v>12</v>
      </c>
      <c r="G68" s="62">
        <f t="shared" si="47"/>
        <v>0.91666666666666663</v>
      </c>
      <c r="H68" s="63">
        <v>5</v>
      </c>
      <c r="I68" s="69">
        <f t="shared" si="42"/>
        <v>5</v>
      </c>
      <c r="J68" s="70"/>
      <c r="K68" s="21">
        <v>2027</v>
      </c>
      <c r="L68" s="209">
        <v>2026</v>
      </c>
      <c r="M68" s="64"/>
      <c r="N68" s="64">
        <v>6</v>
      </c>
      <c r="O68" s="64"/>
      <c r="P68" s="63">
        <f t="shared" si="48"/>
        <v>11</v>
      </c>
      <c r="Q68" s="64"/>
      <c r="R68" s="64"/>
      <c r="S68" s="64"/>
      <c r="T68" s="61">
        <f t="shared" si="49"/>
        <v>11</v>
      </c>
      <c r="U68" s="64"/>
      <c r="V68" s="64"/>
      <c r="W68" s="64"/>
      <c r="X68" s="61">
        <f t="shared" si="50"/>
        <v>11</v>
      </c>
      <c r="Y68" s="64"/>
      <c r="Z68" s="64"/>
      <c r="AA68" s="64"/>
      <c r="AB68" s="61">
        <f t="shared" si="51"/>
        <v>11</v>
      </c>
      <c r="AC68" s="64"/>
      <c r="AD68" s="64"/>
      <c r="AE68" s="64"/>
      <c r="AF68" s="61">
        <f t="shared" si="52"/>
        <v>11</v>
      </c>
      <c r="AG68" s="64"/>
      <c r="AH68" s="64"/>
      <c r="AI68" s="64"/>
      <c r="AJ68" s="61">
        <f t="shared" si="53"/>
        <v>11</v>
      </c>
      <c r="AK68" s="64"/>
      <c r="AL68" s="64"/>
      <c r="AM68" s="64"/>
      <c r="AN68" s="61">
        <f t="shared" si="54"/>
        <v>11</v>
      </c>
      <c r="AO68" s="64"/>
      <c r="AP68" s="64"/>
      <c r="AQ68" s="64"/>
      <c r="AR68" s="61">
        <f t="shared" si="55"/>
        <v>11</v>
      </c>
      <c r="AS68" s="64"/>
      <c r="AT68" s="64"/>
      <c r="AU68" s="64"/>
      <c r="AV68" s="61">
        <f t="shared" si="56"/>
        <v>11</v>
      </c>
      <c r="AW68" s="64"/>
      <c r="AX68" s="64"/>
      <c r="AY68" s="64"/>
      <c r="AZ68" s="61">
        <f t="shared" si="57"/>
        <v>11</v>
      </c>
      <c r="BA68" s="64"/>
      <c r="BB68" s="64"/>
      <c r="BC68" s="64"/>
      <c r="BD68" s="61">
        <f t="shared" si="58"/>
        <v>11</v>
      </c>
      <c r="BE68" s="64"/>
      <c r="BF68" s="64"/>
      <c r="BG68" s="64"/>
      <c r="BH68" s="61">
        <f t="shared" si="59"/>
        <v>11</v>
      </c>
    </row>
    <row r="69" spans="1:60" s="65" customFormat="1" x14ac:dyDescent="0.25">
      <c r="A69" s="61" t="s">
        <v>360</v>
      </c>
      <c r="B69" s="86" t="s">
        <v>226</v>
      </c>
      <c r="C69" s="67">
        <v>12</v>
      </c>
      <c r="D69" s="67">
        <v>753</v>
      </c>
      <c r="E69" s="181">
        <v>37</v>
      </c>
      <c r="F69" s="61">
        <f t="shared" si="46"/>
        <v>38</v>
      </c>
      <c r="G69" s="62">
        <f t="shared" si="47"/>
        <v>0.94736842105263153</v>
      </c>
      <c r="H69" s="63">
        <v>8</v>
      </c>
      <c r="I69" s="69">
        <f t="shared" si="42"/>
        <v>8</v>
      </c>
      <c r="J69" s="70"/>
      <c r="K69" s="21">
        <v>2027</v>
      </c>
      <c r="L69" s="209">
        <v>2026</v>
      </c>
      <c r="M69" s="74"/>
      <c r="N69" s="74">
        <v>28</v>
      </c>
      <c r="O69" s="74"/>
      <c r="P69" s="63">
        <f t="shared" si="48"/>
        <v>36</v>
      </c>
      <c r="Q69" s="64"/>
      <c r="R69" s="64"/>
      <c r="S69" s="64"/>
      <c r="T69" s="61">
        <f t="shared" si="49"/>
        <v>36</v>
      </c>
      <c r="U69" s="64"/>
      <c r="V69" s="64"/>
      <c r="W69" s="64"/>
      <c r="X69" s="61">
        <f t="shared" si="50"/>
        <v>36</v>
      </c>
      <c r="Y69" s="64"/>
      <c r="Z69" s="64"/>
      <c r="AA69" s="64"/>
      <c r="AB69" s="61">
        <f t="shared" si="51"/>
        <v>36</v>
      </c>
      <c r="AC69" s="64"/>
      <c r="AD69" s="64"/>
      <c r="AE69" s="64"/>
      <c r="AF69" s="61">
        <f t="shared" si="52"/>
        <v>36</v>
      </c>
      <c r="AG69" s="64"/>
      <c r="AH69" s="64"/>
      <c r="AI69" s="64"/>
      <c r="AJ69" s="61">
        <f t="shared" si="53"/>
        <v>36</v>
      </c>
      <c r="AK69" s="64"/>
      <c r="AL69" s="64"/>
      <c r="AM69" s="64"/>
      <c r="AN69" s="61">
        <f t="shared" si="54"/>
        <v>36</v>
      </c>
      <c r="AO69" s="64"/>
      <c r="AP69" s="64"/>
      <c r="AQ69" s="64"/>
      <c r="AR69" s="61">
        <f t="shared" si="55"/>
        <v>36</v>
      </c>
      <c r="AS69" s="64"/>
      <c r="AT69" s="64"/>
      <c r="AU69" s="64"/>
      <c r="AV69" s="61">
        <f t="shared" si="56"/>
        <v>36</v>
      </c>
      <c r="AW69" s="64"/>
      <c r="AX69" s="64"/>
      <c r="AY69" s="64"/>
      <c r="AZ69" s="61">
        <f t="shared" si="57"/>
        <v>36</v>
      </c>
      <c r="BA69" s="64"/>
      <c r="BB69" s="64"/>
      <c r="BC69" s="64"/>
      <c r="BD69" s="61">
        <f t="shared" si="58"/>
        <v>36</v>
      </c>
      <c r="BE69" s="64"/>
      <c r="BF69" s="64"/>
      <c r="BG69" s="64"/>
      <c r="BH69" s="61">
        <f t="shared" si="59"/>
        <v>36</v>
      </c>
    </row>
    <row r="70" spans="1:60" x14ac:dyDescent="0.25">
      <c r="A70" s="4"/>
      <c r="B70" s="1"/>
      <c r="C70" s="12"/>
      <c r="D70" s="1"/>
      <c r="E70" s="12"/>
      <c r="F70" s="1"/>
      <c r="G70" s="1"/>
      <c r="H70" s="49"/>
      <c r="I70" s="49"/>
      <c r="J70" s="49"/>
      <c r="K70" s="12"/>
      <c r="L70" s="12"/>
      <c r="M70" s="49">
        <f t="shared" ref="M70:AL70" si="60">SUM(M63:M69)</f>
        <v>0</v>
      </c>
      <c r="N70" s="49">
        <f t="shared" si="60"/>
        <v>40</v>
      </c>
      <c r="O70" s="49">
        <f t="shared" si="60"/>
        <v>0</v>
      </c>
      <c r="P70" s="49">
        <f t="shared" si="60"/>
        <v>114</v>
      </c>
      <c r="Q70" s="49">
        <f t="shared" si="60"/>
        <v>0</v>
      </c>
      <c r="R70" s="49">
        <f t="shared" si="60"/>
        <v>0</v>
      </c>
      <c r="S70" s="49">
        <f t="shared" si="60"/>
        <v>0</v>
      </c>
      <c r="T70" s="49">
        <f t="shared" si="60"/>
        <v>114</v>
      </c>
      <c r="U70" s="49">
        <f t="shared" si="60"/>
        <v>0</v>
      </c>
      <c r="V70" s="49">
        <f t="shared" si="60"/>
        <v>0</v>
      </c>
      <c r="W70" s="49">
        <f t="shared" si="60"/>
        <v>0</v>
      </c>
      <c r="X70" s="49">
        <f t="shared" si="60"/>
        <v>114</v>
      </c>
      <c r="Y70" s="49">
        <f t="shared" si="60"/>
        <v>0</v>
      </c>
      <c r="Z70" s="49">
        <f t="shared" si="60"/>
        <v>0</v>
      </c>
      <c r="AA70" s="49">
        <f t="shared" si="60"/>
        <v>0</v>
      </c>
      <c r="AB70" s="49">
        <f t="shared" si="60"/>
        <v>114</v>
      </c>
      <c r="AC70" s="49">
        <f t="shared" si="60"/>
        <v>0</v>
      </c>
      <c r="AD70" s="49">
        <f t="shared" si="60"/>
        <v>0</v>
      </c>
      <c r="AE70" s="49">
        <f t="shared" si="60"/>
        <v>0</v>
      </c>
      <c r="AF70" s="49">
        <f t="shared" si="60"/>
        <v>114</v>
      </c>
      <c r="AG70" s="49">
        <f t="shared" si="60"/>
        <v>0</v>
      </c>
      <c r="AH70" s="49">
        <f t="shared" si="60"/>
        <v>0</v>
      </c>
      <c r="AI70" s="49">
        <f t="shared" si="60"/>
        <v>0</v>
      </c>
      <c r="AJ70" s="49">
        <f t="shared" si="60"/>
        <v>114</v>
      </c>
      <c r="AK70" s="49">
        <f t="shared" si="60"/>
        <v>0</v>
      </c>
      <c r="AL70" s="49">
        <f t="shared" si="60"/>
        <v>0</v>
      </c>
      <c r="AM70" s="49">
        <f t="shared" ref="AM70:BH70" si="61">SUM(AM63:AM69)</f>
        <v>0</v>
      </c>
      <c r="AN70" s="49">
        <f t="shared" si="61"/>
        <v>114</v>
      </c>
      <c r="AO70" s="49">
        <f t="shared" si="61"/>
        <v>0</v>
      </c>
      <c r="AP70" s="49">
        <f t="shared" si="61"/>
        <v>0</v>
      </c>
      <c r="AQ70" s="49">
        <f t="shared" si="61"/>
        <v>0</v>
      </c>
      <c r="AR70" s="49">
        <f t="shared" si="61"/>
        <v>114</v>
      </c>
      <c r="AS70" s="49">
        <f t="shared" si="61"/>
        <v>0</v>
      </c>
      <c r="AT70" s="49">
        <f t="shared" si="61"/>
        <v>0</v>
      </c>
      <c r="AU70" s="49">
        <f t="shared" si="61"/>
        <v>0</v>
      </c>
      <c r="AV70" s="49">
        <f t="shared" si="61"/>
        <v>114</v>
      </c>
      <c r="AW70" s="49">
        <f t="shared" si="61"/>
        <v>0</v>
      </c>
      <c r="AX70" s="49">
        <f t="shared" si="61"/>
        <v>0</v>
      </c>
      <c r="AY70" s="49">
        <f t="shared" si="61"/>
        <v>0</v>
      </c>
      <c r="AZ70" s="49">
        <f t="shared" si="61"/>
        <v>114</v>
      </c>
      <c r="BA70" s="49">
        <f t="shared" si="61"/>
        <v>0</v>
      </c>
      <c r="BB70" s="49">
        <f t="shared" si="61"/>
        <v>0</v>
      </c>
      <c r="BC70" s="49">
        <f t="shared" si="61"/>
        <v>0</v>
      </c>
      <c r="BD70" s="49">
        <f t="shared" si="61"/>
        <v>130</v>
      </c>
      <c r="BE70" s="49">
        <f t="shared" si="61"/>
        <v>0</v>
      </c>
      <c r="BF70" s="49">
        <f t="shared" si="61"/>
        <v>0</v>
      </c>
      <c r="BG70" s="49">
        <f t="shared" si="61"/>
        <v>0</v>
      </c>
      <c r="BH70" s="49">
        <f t="shared" si="61"/>
        <v>114</v>
      </c>
    </row>
    <row r="71" spans="1:60" x14ac:dyDescent="0.25">
      <c r="A71" s="1"/>
      <c r="B71" s="1" t="s">
        <v>31</v>
      </c>
      <c r="C71" s="12">
        <f>COUNT(C64:C69)</f>
        <v>6</v>
      </c>
      <c r="D71" s="1"/>
      <c r="E71" s="12">
        <f>SUM(E63:E69)</f>
        <v>179</v>
      </c>
      <c r="F71" s="1">
        <f>SUM(E63:E69)+1</f>
        <v>180</v>
      </c>
      <c r="G71" s="2">
        <f>$BH70/F71</f>
        <v>0.6333333333333333</v>
      </c>
      <c r="H71" s="49">
        <f>SUM(H63:H69)</f>
        <v>74</v>
      </c>
      <c r="I71" s="49">
        <f>SUM(I63:I69)</f>
        <v>74</v>
      </c>
      <c r="J71" s="49">
        <f>SUM(J63:J69)</f>
        <v>0</v>
      </c>
      <c r="K71" s="12"/>
      <c r="L71" s="12"/>
      <c r="M71" s="1"/>
      <c r="N71" s="1"/>
      <c r="O71" s="1"/>
      <c r="P71" s="2">
        <f>P70/F71</f>
        <v>0.6333333333333333</v>
      </c>
      <c r="Q71" s="1">
        <f>M70+Q70</f>
        <v>0</v>
      </c>
      <c r="R71" s="1">
        <f>N70+R70</f>
        <v>40</v>
      </c>
      <c r="S71" s="1">
        <f>O70+S70</f>
        <v>0</v>
      </c>
      <c r="T71" s="2">
        <f>T70/F71</f>
        <v>0.6333333333333333</v>
      </c>
      <c r="U71" s="1">
        <f>Q71+U70</f>
        <v>0</v>
      </c>
      <c r="V71" s="1">
        <f>R71+V70</f>
        <v>40</v>
      </c>
      <c r="W71" s="1">
        <f>S71+W70</f>
        <v>0</v>
      </c>
      <c r="X71" s="2">
        <f>X70/F71</f>
        <v>0.6333333333333333</v>
      </c>
      <c r="Y71" s="1">
        <f>U71+Y70</f>
        <v>0</v>
      </c>
      <c r="Z71" s="1">
        <f>V71+Z70</f>
        <v>40</v>
      </c>
      <c r="AA71" s="1">
        <f>W71+AA70</f>
        <v>0</v>
      </c>
      <c r="AB71" s="2">
        <f>AB70/F71</f>
        <v>0.6333333333333333</v>
      </c>
      <c r="AC71" s="1">
        <f>Y71+AC70</f>
        <v>0</v>
      </c>
      <c r="AD71" s="1">
        <f>Z71+AD70</f>
        <v>40</v>
      </c>
      <c r="AE71" s="1">
        <f>AA71+AE70</f>
        <v>0</v>
      </c>
      <c r="AF71" s="2">
        <f>AF70/F71</f>
        <v>0.6333333333333333</v>
      </c>
      <c r="AG71" s="1">
        <f>AC71+AG70</f>
        <v>0</v>
      </c>
      <c r="AH71" s="1">
        <f>AD71+AH70</f>
        <v>40</v>
      </c>
      <c r="AI71" s="1">
        <f>AE71+AI70</f>
        <v>0</v>
      </c>
      <c r="AJ71" s="2">
        <f>AJ70/F71</f>
        <v>0.6333333333333333</v>
      </c>
      <c r="AK71" s="1">
        <f>AG71+AK70</f>
        <v>0</v>
      </c>
      <c r="AL71" s="1">
        <f>AH71+AL70</f>
        <v>40</v>
      </c>
      <c r="AM71" s="1">
        <f>AI71+AM70</f>
        <v>0</v>
      </c>
      <c r="AN71" s="2">
        <f>AN70/F71</f>
        <v>0.6333333333333333</v>
      </c>
      <c r="AO71" s="1">
        <f>AK71+AO70</f>
        <v>0</v>
      </c>
      <c r="AP71" s="1">
        <f>AL71+AP70</f>
        <v>40</v>
      </c>
      <c r="AQ71" s="1">
        <f>AM71+AQ70</f>
        <v>0</v>
      </c>
      <c r="AR71" s="2">
        <f>AR70/F71</f>
        <v>0.6333333333333333</v>
      </c>
      <c r="AS71" s="1">
        <f>AO71+AS70</f>
        <v>0</v>
      </c>
      <c r="AT71" s="1">
        <f>AP71+AT70</f>
        <v>40</v>
      </c>
      <c r="AU71" s="1">
        <f>AQ71+AU70</f>
        <v>0</v>
      </c>
      <c r="AV71" s="2">
        <f>AV70/F71</f>
        <v>0.6333333333333333</v>
      </c>
      <c r="AW71" s="1">
        <f>AS71+AW70</f>
        <v>0</v>
      </c>
      <c r="AX71" s="1">
        <f>AT71+AX70</f>
        <v>40</v>
      </c>
      <c r="AY71" s="1">
        <f>AU71+AY70</f>
        <v>0</v>
      </c>
      <c r="AZ71" s="2">
        <f>AZ70/F71</f>
        <v>0.6333333333333333</v>
      </c>
      <c r="BA71" s="1">
        <f>AW71+BA70</f>
        <v>0</v>
      </c>
      <c r="BB71" s="1">
        <f>AX71+BB70</f>
        <v>40</v>
      </c>
      <c r="BC71" s="1">
        <f>AY71+BC70</f>
        <v>0</v>
      </c>
      <c r="BD71" s="2">
        <f>BD70/F71</f>
        <v>0.72222222222222221</v>
      </c>
      <c r="BE71" s="1">
        <f>BA71+BE70</f>
        <v>0</v>
      </c>
      <c r="BF71" s="1">
        <f>BB71+BF70</f>
        <v>40</v>
      </c>
      <c r="BG71" s="1">
        <f>BC71+BG70</f>
        <v>0</v>
      </c>
      <c r="BH71" s="2">
        <f>BH70/F71</f>
        <v>0.6333333333333333</v>
      </c>
    </row>
  </sheetData>
  <mergeCells count="12">
    <mergeCell ref="BE1:BH1"/>
    <mergeCell ref="AK1:AN1"/>
    <mergeCell ref="AO1:AR1"/>
    <mergeCell ref="AS1:AV1"/>
    <mergeCell ref="AW1:AZ1"/>
    <mergeCell ref="BA1:BD1"/>
    <mergeCell ref="AG1:AJ1"/>
    <mergeCell ref="M1:P1"/>
    <mergeCell ref="Q1:T1"/>
    <mergeCell ref="U1:X1"/>
    <mergeCell ref="Y1:AB1"/>
    <mergeCell ref="AC1:AF1"/>
  </mergeCells>
  <phoneticPr fontId="7" type="noConversion"/>
  <pageMargins left="0.2" right="0.2" top="0.75" bottom="0.75" header="0.3" footer="0.3"/>
  <pageSetup paperSize="5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BG37"/>
  <sheetViews>
    <sheetView zoomScale="150" workbookViewId="0">
      <pane xSplit="11" ySplit="2" topLeftCell="P30" activePane="bottomRight" state="frozen"/>
      <selection pane="topRight" activeCell="A19" sqref="A19:XFD48"/>
      <selection pane="bottomLeft" activeCell="A19" sqref="A19:XFD48"/>
      <selection pane="bottomRight" activeCell="H24" sqref="H24"/>
    </sheetView>
  </sheetViews>
  <sheetFormatPr defaultColWidth="8.85546875" defaultRowHeight="15" x14ac:dyDescent="0.25"/>
  <cols>
    <col min="1" max="1" width="11.5703125" bestFit="1" customWidth="1"/>
    <col min="2" max="2" width="18.85546875" customWidth="1"/>
    <col min="3" max="3" width="4.42578125" customWidth="1"/>
    <col min="4" max="4" width="5.42578125" style="154" customWidth="1"/>
    <col min="5" max="5" width="5.140625" bestFit="1" customWidth="1"/>
    <col min="6" max="6" width="8.28515625" bestFit="1" customWidth="1"/>
    <col min="7" max="7" width="5.140625" style="56" customWidth="1"/>
    <col min="8" max="8" width="8" style="56" customWidth="1"/>
    <col min="9" max="9" width="5" style="56" customWidth="1"/>
    <col min="10" max="10" width="5.5703125" style="154" bestFit="1" customWidth="1"/>
    <col min="11" max="11" width="9.28515625" style="154" bestFit="1" customWidth="1"/>
    <col min="12" max="14" width="3" customWidth="1"/>
    <col min="15" max="15" width="8" customWidth="1"/>
    <col min="16" max="17" width="3" customWidth="1"/>
    <col min="18" max="18" width="2.7109375" customWidth="1"/>
    <col min="19" max="19" width="8" customWidth="1"/>
    <col min="20" max="22" width="3" customWidth="1"/>
    <col min="23" max="23" width="8" customWidth="1"/>
    <col min="24" max="26" width="3" customWidth="1"/>
    <col min="27" max="27" width="8" customWidth="1"/>
    <col min="28" max="30" width="3" customWidth="1"/>
    <col min="31" max="31" width="8" customWidth="1"/>
    <col min="32" max="34" width="3" customWidth="1"/>
    <col min="35" max="35" width="8" customWidth="1"/>
    <col min="36" max="38" width="3" customWidth="1"/>
    <col min="39" max="39" width="8" customWidth="1"/>
    <col min="40" max="42" width="3" customWidth="1"/>
    <col min="43" max="43" width="8" customWidth="1"/>
    <col min="44" max="46" width="3" customWidth="1"/>
    <col min="47" max="47" width="8" customWidth="1"/>
    <col min="48" max="48" width="3" customWidth="1"/>
    <col min="49" max="49" width="4.28515625" customWidth="1"/>
    <col min="50" max="50" width="3" customWidth="1"/>
    <col min="51" max="51" width="9.5703125" customWidth="1"/>
    <col min="52" max="52" width="3" customWidth="1"/>
    <col min="53" max="53" width="4.28515625" customWidth="1"/>
    <col min="54" max="54" width="3" customWidth="1"/>
    <col min="55" max="55" width="8" customWidth="1"/>
    <col min="56" max="56" width="3" customWidth="1"/>
    <col min="57" max="57" width="5.140625" customWidth="1"/>
    <col min="58" max="58" width="3" customWidth="1"/>
    <col min="59" max="59" width="8" customWidth="1"/>
  </cols>
  <sheetData>
    <row r="1" spans="1:59" x14ac:dyDescent="0.25">
      <c r="A1" s="27"/>
      <c r="B1" s="27"/>
      <c r="C1" s="27"/>
      <c r="D1" s="31"/>
      <c r="E1" s="27"/>
      <c r="F1" s="27"/>
      <c r="G1" s="54"/>
      <c r="H1" s="54"/>
      <c r="I1" s="27"/>
      <c r="J1" s="31"/>
      <c r="K1" s="31"/>
      <c r="L1" s="223" t="s">
        <v>0</v>
      </c>
      <c r="M1" s="221"/>
      <c r="N1" s="221"/>
      <c r="O1" s="221"/>
      <c r="P1" s="228" t="s">
        <v>1</v>
      </c>
      <c r="Q1" s="228"/>
      <c r="R1" s="228"/>
      <c r="S1" s="228"/>
      <c r="T1" s="225" t="s">
        <v>2</v>
      </c>
      <c r="U1" s="225"/>
      <c r="V1" s="225"/>
      <c r="W1" s="225"/>
      <c r="X1" s="225" t="s">
        <v>3</v>
      </c>
      <c r="Y1" s="225"/>
      <c r="Z1" s="225"/>
      <c r="AA1" s="225"/>
      <c r="AB1" s="225" t="s">
        <v>4</v>
      </c>
      <c r="AC1" s="225"/>
      <c r="AD1" s="225"/>
      <c r="AE1" s="226"/>
      <c r="AF1" s="224" t="s">
        <v>5</v>
      </c>
      <c r="AG1" s="225"/>
      <c r="AH1" s="225"/>
      <c r="AI1" s="225"/>
      <c r="AJ1" s="225" t="s">
        <v>6</v>
      </c>
      <c r="AK1" s="225"/>
      <c r="AL1" s="225"/>
      <c r="AM1" s="225"/>
      <c r="AN1" s="225" t="s">
        <v>7</v>
      </c>
      <c r="AO1" s="225"/>
      <c r="AP1" s="225"/>
      <c r="AQ1" s="225"/>
      <c r="AR1" s="225" t="s">
        <v>8</v>
      </c>
      <c r="AS1" s="225"/>
      <c r="AT1" s="225"/>
      <c r="AU1" s="226"/>
      <c r="AV1" s="227" t="s">
        <v>9</v>
      </c>
      <c r="AW1" s="228"/>
      <c r="AX1" s="228"/>
      <c r="AY1" s="228"/>
      <c r="AZ1" s="228" t="s">
        <v>10</v>
      </c>
      <c r="BA1" s="228"/>
      <c r="BB1" s="228"/>
      <c r="BC1" s="228"/>
      <c r="BD1" s="228" t="s">
        <v>11</v>
      </c>
      <c r="BE1" s="228"/>
      <c r="BF1" s="228"/>
      <c r="BG1" s="228"/>
    </row>
    <row r="2" spans="1:59" s="15" customFormat="1" ht="30.75" customHeight="1" thickBot="1" x14ac:dyDescent="0.3">
      <c r="A2" s="6" t="s">
        <v>12</v>
      </c>
      <c r="B2" s="6" t="s">
        <v>13</v>
      </c>
      <c r="C2" s="6" t="s">
        <v>14</v>
      </c>
      <c r="D2" s="51" t="s">
        <v>16</v>
      </c>
      <c r="E2" s="7" t="s">
        <v>17</v>
      </c>
      <c r="F2" s="7" t="s">
        <v>18</v>
      </c>
      <c r="G2" s="55" t="s">
        <v>19</v>
      </c>
      <c r="H2" s="55" t="s">
        <v>20</v>
      </c>
      <c r="I2" s="55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24</v>
      </c>
      <c r="Q2" s="7" t="s">
        <v>25</v>
      </c>
      <c r="R2" s="7" t="s">
        <v>26</v>
      </c>
      <c r="S2" s="7" t="s">
        <v>27</v>
      </c>
      <c r="T2" s="7" t="s">
        <v>24</v>
      </c>
      <c r="U2" s="7" t="s">
        <v>25</v>
      </c>
      <c r="V2" s="7" t="s">
        <v>26</v>
      </c>
      <c r="W2" s="7" t="s">
        <v>27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24</v>
      </c>
      <c r="AG2" s="7" t="s">
        <v>25</v>
      </c>
      <c r="AH2" s="7" t="s">
        <v>26</v>
      </c>
      <c r="AI2" s="7" t="s">
        <v>27</v>
      </c>
      <c r="AJ2" s="7" t="s">
        <v>24</v>
      </c>
      <c r="AK2" s="7" t="s">
        <v>25</v>
      </c>
      <c r="AL2" s="7" t="s">
        <v>26</v>
      </c>
      <c r="AM2" s="7" t="s">
        <v>27</v>
      </c>
      <c r="AN2" s="7" t="s">
        <v>24</v>
      </c>
      <c r="AO2" s="7" t="s">
        <v>25</v>
      </c>
      <c r="AP2" s="7" t="s">
        <v>26</v>
      </c>
      <c r="AQ2" s="7" t="s">
        <v>27</v>
      </c>
      <c r="AR2" s="7" t="s">
        <v>24</v>
      </c>
      <c r="AS2" s="7" t="s">
        <v>25</v>
      </c>
      <c r="AT2" s="7" t="s">
        <v>26</v>
      </c>
      <c r="AU2" s="7" t="s">
        <v>27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24</v>
      </c>
      <c r="BA2" s="7" t="s">
        <v>25</v>
      </c>
      <c r="BB2" s="7" t="s">
        <v>26</v>
      </c>
      <c r="BC2" s="7" t="s">
        <v>27</v>
      </c>
      <c r="BD2" s="7" t="s">
        <v>24</v>
      </c>
      <c r="BE2" s="7" t="s">
        <v>25</v>
      </c>
      <c r="BF2" s="7" t="s">
        <v>26</v>
      </c>
      <c r="BG2" s="7" t="s">
        <v>27</v>
      </c>
    </row>
    <row r="3" spans="1:59" ht="14.25" customHeight="1" x14ac:dyDescent="0.25">
      <c r="A3" s="3" t="s">
        <v>227</v>
      </c>
      <c r="B3" s="4"/>
      <c r="C3" s="4"/>
      <c r="D3" s="168"/>
      <c r="E3" s="1"/>
      <c r="F3" s="5"/>
      <c r="G3" s="53"/>
      <c r="H3" s="53"/>
      <c r="I3" s="57"/>
      <c r="J3" s="48">
        <v>2027</v>
      </c>
      <c r="K3" s="48">
        <v>2026</v>
      </c>
      <c r="L3" s="8"/>
      <c r="M3" s="8"/>
      <c r="N3" s="8"/>
      <c r="O3" s="53"/>
      <c r="P3" s="8"/>
      <c r="Q3" s="8"/>
      <c r="R3" s="8"/>
      <c r="S3" s="1"/>
      <c r="T3" s="8"/>
      <c r="U3" s="8"/>
      <c r="V3" s="8"/>
      <c r="W3" s="1"/>
      <c r="X3" s="8"/>
      <c r="Y3" s="8"/>
      <c r="Z3" s="8"/>
      <c r="AA3" s="1"/>
      <c r="AB3" s="8"/>
      <c r="AC3" s="8"/>
      <c r="AD3" s="8"/>
      <c r="AE3" s="1"/>
      <c r="AF3" s="8"/>
      <c r="AG3" s="8"/>
      <c r="AH3" s="8"/>
      <c r="AI3" s="1"/>
      <c r="AJ3" s="8"/>
      <c r="AK3" s="8"/>
      <c r="AL3" s="8"/>
      <c r="AM3" s="1"/>
      <c r="AN3" s="8"/>
      <c r="AO3" s="8"/>
      <c r="AP3" s="8"/>
      <c r="AQ3" s="1"/>
      <c r="AR3" s="8"/>
      <c r="AS3" s="8"/>
      <c r="AT3" s="8"/>
      <c r="AU3" s="1"/>
      <c r="AV3" s="8"/>
      <c r="AW3" s="8"/>
      <c r="AX3" s="8"/>
      <c r="AY3" s="1"/>
      <c r="AZ3" s="8"/>
      <c r="BA3" s="8"/>
      <c r="BB3" s="8"/>
      <c r="BC3" s="1"/>
      <c r="BD3" s="8"/>
      <c r="BE3" s="8"/>
      <c r="BF3" s="8"/>
      <c r="BG3" s="1"/>
    </row>
    <row r="4" spans="1:59" s="65" customFormat="1" x14ac:dyDescent="0.25">
      <c r="A4" s="65" t="s">
        <v>360</v>
      </c>
      <c r="B4" s="75" t="s">
        <v>228</v>
      </c>
      <c r="C4" s="74">
        <v>1</v>
      </c>
      <c r="D4" s="74">
        <v>35</v>
      </c>
      <c r="E4" s="61">
        <f t="shared" ref="E4:E14" si="0">D4+1</f>
        <v>36</v>
      </c>
      <c r="F4" s="68">
        <f t="shared" ref="F4:F14" si="1">$BG4/E4</f>
        <v>0.83333333333333337</v>
      </c>
      <c r="G4" s="69">
        <v>20</v>
      </c>
      <c r="H4" s="69">
        <f t="shared" ref="H4:H13" si="2">+G4+I4</f>
        <v>20</v>
      </c>
      <c r="I4" s="70"/>
      <c r="J4" s="208" t="s">
        <v>384</v>
      </c>
      <c r="K4" s="48">
        <v>2026</v>
      </c>
      <c r="L4" s="64"/>
      <c r="M4" s="64"/>
      <c r="N4" s="64"/>
      <c r="O4" s="63">
        <f>+G4+SUM(L4:N4)</f>
        <v>20</v>
      </c>
      <c r="P4" s="64">
        <v>2</v>
      </c>
      <c r="Q4" s="64">
        <v>8</v>
      </c>
      <c r="R4" s="64"/>
      <c r="S4" s="61">
        <f t="shared" ref="S4:S14" si="3">SUM(O4:R4)</f>
        <v>30</v>
      </c>
      <c r="T4" s="64"/>
      <c r="U4" s="64"/>
      <c r="V4" s="64"/>
      <c r="W4" s="61">
        <f t="shared" ref="W4:W14" si="4">SUM(S4:V4)</f>
        <v>30</v>
      </c>
      <c r="X4" s="64"/>
      <c r="Y4" s="64"/>
      <c r="Z4" s="64"/>
      <c r="AA4" s="61">
        <f t="shared" ref="AA4:AA14" si="5">SUM(W4:Z4)</f>
        <v>30</v>
      </c>
      <c r="AB4" s="64"/>
      <c r="AC4" s="64"/>
      <c r="AD4" s="64"/>
      <c r="AE4" s="61">
        <f t="shared" ref="AE4:AE14" si="6">SUM(AA4:AD4)</f>
        <v>30</v>
      </c>
      <c r="AF4" s="64"/>
      <c r="AG4" s="64"/>
      <c r="AH4" s="64"/>
      <c r="AI4" s="61">
        <f t="shared" ref="AI4:AI14" si="7">SUM(AE4:AH4)</f>
        <v>30</v>
      </c>
      <c r="AJ4" s="64"/>
      <c r="AK4" s="64"/>
      <c r="AL4" s="64"/>
      <c r="AM4" s="61">
        <f t="shared" ref="AM4:AM14" si="8">SUM(AI4:AL4)</f>
        <v>30</v>
      </c>
      <c r="AN4" s="64"/>
      <c r="AO4" s="64"/>
      <c r="AP4" s="64"/>
      <c r="AQ4" s="61">
        <f t="shared" ref="AQ4:AQ14" si="9">SUM(AM4:AP4)</f>
        <v>30</v>
      </c>
      <c r="AR4" s="64"/>
      <c r="AS4" s="64"/>
      <c r="AT4" s="64"/>
      <c r="AU4" s="61">
        <f t="shared" ref="AU4:AU14" si="10">SUM(AQ4:AT4)</f>
        <v>30</v>
      </c>
      <c r="AV4" s="64"/>
      <c r="AW4" s="64"/>
      <c r="AX4" s="64"/>
      <c r="AY4" s="61">
        <f t="shared" ref="AY4:AY14" si="11">SUM(AU4:AX4)</f>
        <v>30</v>
      </c>
      <c r="AZ4" s="64"/>
      <c r="BA4" s="64"/>
      <c r="BB4" s="64"/>
      <c r="BC4" s="61">
        <f t="shared" ref="BC4:BC14" si="12">SUM(AY4:BB4)</f>
        <v>30</v>
      </c>
      <c r="BD4" s="64"/>
      <c r="BE4" s="64"/>
      <c r="BF4" s="64"/>
      <c r="BG4" s="61">
        <f t="shared" ref="BG4:BG14" si="13">SUM(BC4:BF4)</f>
        <v>30</v>
      </c>
    </row>
    <row r="5" spans="1:59" s="65" customFormat="1" x14ac:dyDescent="0.25">
      <c r="A5" s="61" t="s">
        <v>360</v>
      </c>
      <c r="B5" s="64" t="s">
        <v>229</v>
      </c>
      <c r="C5" s="74">
        <v>5</v>
      </c>
      <c r="D5" s="74">
        <v>14</v>
      </c>
      <c r="E5" s="61">
        <f t="shared" si="0"/>
        <v>15</v>
      </c>
      <c r="F5" s="68">
        <f t="shared" si="1"/>
        <v>1</v>
      </c>
      <c r="G5" s="69">
        <v>11</v>
      </c>
      <c r="H5" s="69">
        <f t="shared" si="2"/>
        <v>11</v>
      </c>
      <c r="I5" s="70"/>
      <c r="J5" s="208">
        <v>2027</v>
      </c>
      <c r="K5" s="48">
        <v>2026</v>
      </c>
      <c r="L5" s="64"/>
      <c r="M5" s="64"/>
      <c r="N5" s="64"/>
      <c r="O5" s="63">
        <f t="shared" ref="O5:O14" si="14">+G5+SUM(L5:N5)</f>
        <v>11</v>
      </c>
      <c r="P5" s="64"/>
      <c r="Q5" s="64"/>
      <c r="R5" s="64"/>
      <c r="S5" s="61">
        <f t="shared" si="3"/>
        <v>11</v>
      </c>
      <c r="T5" s="64"/>
      <c r="U5" s="64"/>
      <c r="V5" s="64"/>
      <c r="W5" s="61">
        <f t="shared" si="4"/>
        <v>11</v>
      </c>
      <c r="X5" s="64">
        <v>1</v>
      </c>
      <c r="Y5" s="64">
        <v>3</v>
      </c>
      <c r="Z5" s="64"/>
      <c r="AA5" s="61">
        <f t="shared" si="5"/>
        <v>15</v>
      </c>
      <c r="AB5" s="64"/>
      <c r="AC5" s="64"/>
      <c r="AD5" s="64"/>
      <c r="AE5" s="61">
        <f t="shared" si="6"/>
        <v>15</v>
      </c>
      <c r="AF5" s="64"/>
      <c r="AG5" s="64"/>
      <c r="AH5" s="64"/>
      <c r="AI5" s="61">
        <f t="shared" si="7"/>
        <v>15</v>
      </c>
      <c r="AJ5" s="64"/>
      <c r="AK5" s="64"/>
      <c r="AL5" s="64"/>
      <c r="AM5" s="61">
        <f t="shared" si="8"/>
        <v>15</v>
      </c>
      <c r="AN5" s="64"/>
      <c r="AO5" s="64"/>
      <c r="AP5" s="64"/>
      <c r="AQ5" s="61">
        <f t="shared" si="9"/>
        <v>15</v>
      </c>
      <c r="AR5" s="64"/>
      <c r="AS5" s="64"/>
      <c r="AT5" s="64"/>
      <c r="AU5" s="61">
        <f t="shared" si="10"/>
        <v>15</v>
      </c>
      <c r="AV5" s="64"/>
      <c r="AW5" s="64"/>
      <c r="AX5" s="64"/>
      <c r="AY5" s="61">
        <f t="shared" si="11"/>
        <v>15</v>
      </c>
      <c r="AZ5" s="64"/>
      <c r="BA5" s="64"/>
      <c r="BB5" s="64"/>
      <c r="BC5" s="61">
        <f t="shared" si="12"/>
        <v>15</v>
      </c>
      <c r="BD5" s="64"/>
      <c r="BE5" s="64"/>
      <c r="BF5" s="64"/>
      <c r="BG5" s="61">
        <f t="shared" si="13"/>
        <v>15</v>
      </c>
    </row>
    <row r="6" spans="1:59" s="65" customFormat="1" x14ac:dyDescent="0.25">
      <c r="A6" s="61" t="s">
        <v>360</v>
      </c>
      <c r="B6" s="64" t="s">
        <v>230</v>
      </c>
      <c r="C6" s="74">
        <v>9</v>
      </c>
      <c r="D6" s="74">
        <v>10</v>
      </c>
      <c r="E6" s="61">
        <f t="shared" si="0"/>
        <v>11</v>
      </c>
      <c r="F6" s="68">
        <f t="shared" si="1"/>
        <v>0.90909090909090906</v>
      </c>
      <c r="G6" s="69">
        <v>10</v>
      </c>
      <c r="H6" s="69">
        <f t="shared" si="2"/>
        <v>10</v>
      </c>
      <c r="I6" s="70"/>
      <c r="J6" s="208" t="s">
        <v>384</v>
      </c>
      <c r="K6" s="48" t="s">
        <v>384</v>
      </c>
      <c r="L6" s="64"/>
      <c r="M6" s="64"/>
      <c r="N6" s="64"/>
      <c r="O6" s="63">
        <f t="shared" si="14"/>
        <v>10</v>
      </c>
      <c r="P6" s="64"/>
      <c r="Q6" s="64"/>
      <c r="R6" s="64"/>
      <c r="S6" s="61">
        <f t="shared" si="3"/>
        <v>10</v>
      </c>
      <c r="T6" s="64"/>
      <c r="U6" s="64"/>
      <c r="V6" s="64"/>
      <c r="W6" s="61">
        <f t="shared" si="4"/>
        <v>10</v>
      </c>
      <c r="X6" s="64"/>
      <c r="Y6" s="64"/>
      <c r="Z6" s="64"/>
      <c r="AA6" s="61">
        <f t="shared" si="5"/>
        <v>10</v>
      </c>
      <c r="AB6" s="64"/>
      <c r="AC6" s="64"/>
      <c r="AD6" s="64"/>
      <c r="AE6" s="61">
        <f t="shared" si="6"/>
        <v>10</v>
      </c>
      <c r="AF6" s="64"/>
      <c r="AG6" s="64"/>
      <c r="AH6" s="64"/>
      <c r="AI6" s="61">
        <f t="shared" si="7"/>
        <v>10</v>
      </c>
      <c r="AJ6" s="64"/>
      <c r="AK6" s="64"/>
      <c r="AL6" s="64"/>
      <c r="AM6" s="61">
        <f t="shared" si="8"/>
        <v>10</v>
      </c>
      <c r="AN6" s="64"/>
      <c r="AO6" s="64"/>
      <c r="AP6" s="64"/>
      <c r="AQ6" s="61">
        <f t="shared" si="9"/>
        <v>10</v>
      </c>
      <c r="AR6" s="64"/>
      <c r="AS6" s="64"/>
      <c r="AT6" s="64"/>
      <c r="AU6" s="61">
        <f t="shared" si="10"/>
        <v>10</v>
      </c>
      <c r="AV6" s="64"/>
      <c r="AW6" s="64"/>
      <c r="AX6" s="64"/>
      <c r="AY6" s="61">
        <f t="shared" si="11"/>
        <v>10</v>
      </c>
      <c r="AZ6" s="64"/>
      <c r="BA6" s="64"/>
      <c r="BB6" s="64"/>
      <c r="BC6" s="61">
        <f t="shared" si="12"/>
        <v>10</v>
      </c>
      <c r="BD6" s="64"/>
      <c r="BE6" s="64"/>
      <c r="BF6" s="64"/>
      <c r="BG6" s="61">
        <f t="shared" si="13"/>
        <v>10</v>
      </c>
    </row>
    <row r="7" spans="1:59" s="65" customFormat="1" x14ac:dyDescent="0.25">
      <c r="A7" s="61" t="s">
        <v>360</v>
      </c>
      <c r="B7" s="64" t="s">
        <v>231</v>
      </c>
      <c r="C7" s="74">
        <v>16</v>
      </c>
      <c r="D7" s="74">
        <v>60</v>
      </c>
      <c r="E7" s="61">
        <f t="shared" si="0"/>
        <v>61</v>
      </c>
      <c r="F7" s="68">
        <f t="shared" si="1"/>
        <v>0.81967213114754101</v>
      </c>
      <c r="G7" s="69">
        <v>47</v>
      </c>
      <c r="H7" s="69">
        <v>47</v>
      </c>
      <c r="I7" s="70"/>
      <c r="J7" s="208">
        <v>2027</v>
      </c>
      <c r="K7" s="48">
        <v>2026</v>
      </c>
      <c r="L7" s="64"/>
      <c r="M7" s="64"/>
      <c r="N7" s="64"/>
      <c r="O7" s="63">
        <f t="shared" si="14"/>
        <v>47</v>
      </c>
      <c r="P7" s="64">
        <v>2</v>
      </c>
      <c r="Q7" s="64">
        <v>1</v>
      </c>
      <c r="R7" s="64"/>
      <c r="S7" s="61">
        <f t="shared" si="3"/>
        <v>50</v>
      </c>
      <c r="T7" s="64"/>
      <c r="U7" s="64"/>
      <c r="V7" s="64"/>
      <c r="W7" s="61">
        <f t="shared" si="4"/>
        <v>50</v>
      </c>
      <c r="X7" s="64"/>
      <c r="Y7" s="64"/>
      <c r="Z7" s="64"/>
      <c r="AA7" s="61">
        <f t="shared" si="5"/>
        <v>50</v>
      </c>
      <c r="AB7" s="64"/>
      <c r="AC7" s="64"/>
      <c r="AD7" s="64"/>
      <c r="AE7" s="61">
        <f t="shared" si="6"/>
        <v>50</v>
      </c>
      <c r="AF7" s="64"/>
      <c r="AG7" s="64"/>
      <c r="AH7" s="64"/>
      <c r="AI7" s="61">
        <f t="shared" si="7"/>
        <v>50</v>
      </c>
      <c r="AJ7" s="64"/>
      <c r="AK7" s="64"/>
      <c r="AL7" s="64"/>
      <c r="AM7" s="61">
        <f t="shared" si="8"/>
        <v>50</v>
      </c>
      <c r="AN7" s="64"/>
      <c r="AO7" s="64"/>
      <c r="AP7" s="64"/>
      <c r="AQ7" s="61">
        <f t="shared" si="9"/>
        <v>50</v>
      </c>
      <c r="AR7" s="64"/>
      <c r="AS7" s="64"/>
      <c r="AT7" s="64"/>
      <c r="AU7" s="61">
        <f t="shared" si="10"/>
        <v>50</v>
      </c>
      <c r="AV7" s="64"/>
      <c r="AW7" s="64"/>
      <c r="AX7" s="64"/>
      <c r="AY7" s="61">
        <f t="shared" si="11"/>
        <v>50</v>
      </c>
      <c r="AZ7" s="64"/>
      <c r="BA7" s="64"/>
      <c r="BB7" s="64"/>
      <c r="BC7" s="61">
        <f t="shared" si="12"/>
        <v>50</v>
      </c>
      <c r="BD7" s="64"/>
      <c r="BE7" s="64"/>
      <c r="BF7" s="64"/>
      <c r="BG7" s="61">
        <f t="shared" si="13"/>
        <v>50</v>
      </c>
    </row>
    <row r="8" spans="1:59" s="65" customFormat="1" x14ac:dyDescent="0.25">
      <c r="A8" s="61" t="s">
        <v>360</v>
      </c>
      <c r="B8" s="64" t="s">
        <v>232</v>
      </c>
      <c r="C8" s="74">
        <v>18</v>
      </c>
      <c r="D8" s="74">
        <v>19</v>
      </c>
      <c r="E8" s="61">
        <f t="shared" si="0"/>
        <v>20</v>
      </c>
      <c r="F8" s="68">
        <f t="shared" si="1"/>
        <v>0.7</v>
      </c>
      <c r="G8" s="69">
        <v>14</v>
      </c>
      <c r="H8" s="69">
        <f t="shared" si="2"/>
        <v>14</v>
      </c>
      <c r="I8" s="70"/>
      <c r="J8" s="208">
        <v>2027</v>
      </c>
      <c r="K8" s="48">
        <v>2026</v>
      </c>
      <c r="L8" s="64"/>
      <c r="M8" s="64"/>
      <c r="N8" s="64"/>
      <c r="O8" s="63">
        <f t="shared" si="14"/>
        <v>14</v>
      </c>
      <c r="P8" s="64"/>
      <c r="Q8" s="64"/>
      <c r="R8" s="64"/>
      <c r="S8" s="61">
        <f t="shared" si="3"/>
        <v>14</v>
      </c>
      <c r="T8" s="64"/>
      <c r="U8" s="64"/>
      <c r="V8" s="64"/>
      <c r="W8" s="61">
        <f t="shared" si="4"/>
        <v>14</v>
      </c>
      <c r="X8" s="64"/>
      <c r="Y8" s="64"/>
      <c r="Z8" s="64"/>
      <c r="AA8" s="61">
        <f t="shared" si="5"/>
        <v>14</v>
      </c>
      <c r="AB8" s="64"/>
      <c r="AC8" s="64"/>
      <c r="AD8" s="64"/>
      <c r="AE8" s="61">
        <f t="shared" si="6"/>
        <v>14</v>
      </c>
      <c r="AF8" s="64"/>
      <c r="AG8" s="64"/>
      <c r="AH8" s="64"/>
      <c r="AI8" s="61">
        <f t="shared" si="7"/>
        <v>14</v>
      </c>
      <c r="AJ8" s="64"/>
      <c r="AK8" s="64"/>
      <c r="AL8" s="64"/>
      <c r="AM8" s="61">
        <f t="shared" si="8"/>
        <v>14</v>
      </c>
      <c r="AN8" s="64"/>
      <c r="AO8" s="64"/>
      <c r="AP8" s="64"/>
      <c r="AQ8" s="61">
        <f t="shared" si="9"/>
        <v>14</v>
      </c>
      <c r="AR8" s="64"/>
      <c r="AS8" s="64"/>
      <c r="AT8" s="64"/>
      <c r="AU8" s="61">
        <f t="shared" si="10"/>
        <v>14</v>
      </c>
      <c r="AV8" s="64"/>
      <c r="AW8" s="64"/>
      <c r="AX8" s="64"/>
      <c r="AY8" s="61">
        <f t="shared" si="11"/>
        <v>14</v>
      </c>
      <c r="AZ8" s="64"/>
      <c r="BA8" s="64"/>
      <c r="BB8" s="64"/>
      <c r="BC8" s="61">
        <f t="shared" si="12"/>
        <v>14</v>
      </c>
      <c r="BD8" s="64"/>
      <c r="BE8" s="64"/>
      <c r="BF8" s="64"/>
      <c r="BG8" s="61">
        <f t="shared" si="13"/>
        <v>14</v>
      </c>
    </row>
    <row r="9" spans="1:59" s="65" customFormat="1" x14ac:dyDescent="0.25">
      <c r="A9" s="61" t="s">
        <v>360</v>
      </c>
      <c r="B9" s="64" t="s">
        <v>233</v>
      </c>
      <c r="C9" s="74">
        <v>24</v>
      </c>
      <c r="D9" s="74">
        <v>24</v>
      </c>
      <c r="E9" s="61">
        <f t="shared" si="0"/>
        <v>25</v>
      </c>
      <c r="F9" s="68">
        <f t="shared" si="1"/>
        <v>0.92</v>
      </c>
      <c r="G9" s="69">
        <v>23</v>
      </c>
      <c r="H9" s="69">
        <f t="shared" si="2"/>
        <v>23</v>
      </c>
      <c r="I9" s="70"/>
      <c r="J9" s="208" t="s">
        <v>384</v>
      </c>
      <c r="K9" s="48">
        <v>2026</v>
      </c>
      <c r="L9" s="64"/>
      <c r="M9" s="64"/>
      <c r="N9" s="64"/>
      <c r="O9" s="63">
        <f t="shared" si="14"/>
        <v>23</v>
      </c>
      <c r="P9" s="64"/>
      <c r="Q9" s="64"/>
      <c r="R9" s="64"/>
      <c r="S9" s="61">
        <f t="shared" si="3"/>
        <v>23</v>
      </c>
      <c r="T9" s="64"/>
      <c r="U9" s="64"/>
      <c r="V9" s="64"/>
      <c r="W9" s="61">
        <f t="shared" si="4"/>
        <v>23</v>
      </c>
      <c r="X9" s="64"/>
      <c r="Y9" s="64"/>
      <c r="Z9" s="64"/>
      <c r="AA9" s="61">
        <f t="shared" si="5"/>
        <v>23</v>
      </c>
      <c r="AB9" s="64"/>
      <c r="AC9" s="64"/>
      <c r="AD9" s="64"/>
      <c r="AE9" s="61">
        <f t="shared" si="6"/>
        <v>23</v>
      </c>
      <c r="AF9" s="64"/>
      <c r="AG9" s="64"/>
      <c r="AH9" s="64"/>
      <c r="AI9" s="61">
        <f t="shared" si="7"/>
        <v>23</v>
      </c>
      <c r="AJ9" s="64"/>
      <c r="AK9" s="64"/>
      <c r="AL9" s="64"/>
      <c r="AM9" s="61">
        <f t="shared" si="8"/>
        <v>23</v>
      </c>
      <c r="AN9" s="64"/>
      <c r="AO9" s="64"/>
      <c r="AP9" s="64"/>
      <c r="AQ9" s="61">
        <f t="shared" si="9"/>
        <v>23</v>
      </c>
      <c r="AR9" s="64"/>
      <c r="AS9" s="64"/>
      <c r="AT9" s="64"/>
      <c r="AU9" s="61">
        <f t="shared" si="10"/>
        <v>23</v>
      </c>
      <c r="AV9" s="64"/>
      <c r="AW9" s="64"/>
      <c r="AX9" s="64"/>
      <c r="AY9" s="61">
        <f t="shared" si="11"/>
        <v>23</v>
      </c>
      <c r="AZ9" s="64"/>
      <c r="BA9" s="64"/>
      <c r="BB9" s="64"/>
      <c r="BC9" s="61">
        <f t="shared" si="12"/>
        <v>23</v>
      </c>
      <c r="BD9" s="64"/>
      <c r="BE9" s="64"/>
      <c r="BF9" s="64"/>
      <c r="BG9" s="61">
        <f t="shared" si="13"/>
        <v>23</v>
      </c>
    </row>
    <row r="10" spans="1:59" s="65" customFormat="1" x14ac:dyDescent="0.25">
      <c r="A10" s="61" t="s">
        <v>360</v>
      </c>
      <c r="B10" s="64" t="s">
        <v>234</v>
      </c>
      <c r="C10" s="74">
        <v>45</v>
      </c>
      <c r="D10" s="74">
        <v>24</v>
      </c>
      <c r="E10" s="61">
        <f t="shared" si="0"/>
        <v>25</v>
      </c>
      <c r="F10" s="68">
        <f t="shared" si="1"/>
        <v>0.96</v>
      </c>
      <c r="G10" s="69">
        <v>21</v>
      </c>
      <c r="H10" s="69">
        <f t="shared" si="2"/>
        <v>21</v>
      </c>
      <c r="I10" s="70"/>
      <c r="J10" s="208" t="s">
        <v>384</v>
      </c>
      <c r="K10" s="48">
        <v>2026</v>
      </c>
      <c r="L10" s="64"/>
      <c r="M10" s="64"/>
      <c r="N10" s="64"/>
      <c r="O10" s="63">
        <f t="shared" si="14"/>
        <v>21</v>
      </c>
      <c r="P10" s="64"/>
      <c r="Q10" s="64"/>
      <c r="R10" s="64"/>
      <c r="S10" s="61">
        <f t="shared" si="3"/>
        <v>21</v>
      </c>
      <c r="T10" s="64"/>
      <c r="U10" s="64"/>
      <c r="V10" s="64"/>
      <c r="W10" s="61">
        <f t="shared" si="4"/>
        <v>21</v>
      </c>
      <c r="X10" s="64"/>
      <c r="Y10" s="64"/>
      <c r="Z10" s="64"/>
      <c r="AA10" s="61">
        <f t="shared" si="5"/>
        <v>21</v>
      </c>
      <c r="AB10" s="64">
        <v>2</v>
      </c>
      <c r="AC10" s="64"/>
      <c r="AD10" s="64">
        <v>1</v>
      </c>
      <c r="AE10" s="61">
        <f t="shared" si="6"/>
        <v>24</v>
      </c>
      <c r="AF10" s="64"/>
      <c r="AG10" s="64"/>
      <c r="AH10" s="64"/>
      <c r="AI10" s="61">
        <f t="shared" si="7"/>
        <v>24</v>
      </c>
      <c r="AJ10" s="64"/>
      <c r="AK10" s="64"/>
      <c r="AL10" s="64"/>
      <c r="AM10" s="61">
        <f t="shared" si="8"/>
        <v>24</v>
      </c>
      <c r="AN10" s="64"/>
      <c r="AO10" s="64"/>
      <c r="AP10" s="64"/>
      <c r="AQ10" s="61">
        <f t="shared" si="9"/>
        <v>24</v>
      </c>
      <c r="AR10" s="64"/>
      <c r="AS10" s="64"/>
      <c r="AT10" s="64"/>
      <c r="AU10" s="61">
        <f t="shared" si="10"/>
        <v>24</v>
      </c>
      <c r="AV10" s="64"/>
      <c r="AW10" s="64"/>
      <c r="AX10" s="64"/>
      <c r="AY10" s="61">
        <f t="shared" si="11"/>
        <v>24</v>
      </c>
      <c r="AZ10" s="64"/>
      <c r="BA10" s="64"/>
      <c r="BB10" s="64"/>
      <c r="BC10" s="61">
        <f t="shared" si="12"/>
        <v>24</v>
      </c>
      <c r="BD10" s="64"/>
      <c r="BE10" s="64"/>
      <c r="BF10" s="64"/>
      <c r="BG10" s="61">
        <f t="shared" si="13"/>
        <v>24</v>
      </c>
    </row>
    <row r="11" spans="1:59" s="65" customFormat="1" x14ac:dyDescent="0.25">
      <c r="A11" s="61" t="s">
        <v>360</v>
      </c>
      <c r="B11" s="64" t="s">
        <v>235</v>
      </c>
      <c r="C11" s="74">
        <v>68</v>
      </c>
      <c r="D11" s="74">
        <v>16</v>
      </c>
      <c r="E11" s="61">
        <f t="shared" si="0"/>
        <v>17</v>
      </c>
      <c r="F11" s="68">
        <f t="shared" si="1"/>
        <v>0.94117647058823528</v>
      </c>
      <c r="G11" s="69">
        <v>15</v>
      </c>
      <c r="H11" s="69">
        <f t="shared" si="2"/>
        <v>15</v>
      </c>
      <c r="I11" s="70"/>
      <c r="J11" s="208">
        <v>2027</v>
      </c>
      <c r="K11" s="48">
        <v>2026</v>
      </c>
      <c r="L11" s="64"/>
      <c r="M11" s="64"/>
      <c r="N11" s="64"/>
      <c r="O11" s="63">
        <f t="shared" si="14"/>
        <v>15</v>
      </c>
      <c r="P11" s="64"/>
      <c r="Q11" s="64"/>
      <c r="R11" s="64"/>
      <c r="S11" s="61">
        <f t="shared" si="3"/>
        <v>15</v>
      </c>
      <c r="T11" s="64"/>
      <c r="U11" s="64"/>
      <c r="V11" s="64"/>
      <c r="W11" s="61">
        <f t="shared" si="4"/>
        <v>15</v>
      </c>
      <c r="X11" s="64"/>
      <c r="Y11" s="64">
        <v>1</v>
      </c>
      <c r="Z11" s="64"/>
      <c r="AA11" s="61">
        <f t="shared" si="5"/>
        <v>16</v>
      </c>
      <c r="AB11" s="64"/>
      <c r="AC11" s="64"/>
      <c r="AD11" s="64"/>
      <c r="AE11" s="61">
        <f t="shared" si="6"/>
        <v>16</v>
      </c>
      <c r="AF11" s="64"/>
      <c r="AG11" s="64"/>
      <c r="AH11" s="64"/>
      <c r="AI11" s="61">
        <f t="shared" si="7"/>
        <v>16</v>
      </c>
      <c r="AJ11" s="64"/>
      <c r="AK11" s="64"/>
      <c r="AL11" s="64"/>
      <c r="AM11" s="61">
        <f t="shared" si="8"/>
        <v>16</v>
      </c>
      <c r="AN11" s="64"/>
      <c r="AO11" s="64"/>
      <c r="AP11" s="64"/>
      <c r="AQ11" s="61">
        <f t="shared" si="9"/>
        <v>16</v>
      </c>
      <c r="AR11" s="64"/>
      <c r="AS11" s="64"/>
      <c r="AT11" s="64"/>
      <c r="AU11" s="61">
        <f t="shared" si="10"/>
        <v>16</v>
      </c>
      <c r="AV11" s="64"/>
      <c r="AW11" s="64"/>
      <c r="AX11" s="64"/>
      <c r="AY11" s="61">
        <f t="shared" si="11"/>
        <v>16</v>
      </c>
      <c r="AZ11" s="64"/>
      <c r="BA11" s="64"/>
      <c r="BB11" s="64"/>
      <c r="BC11" s="61">
        <f t="shared" si="12"/>
        <v>16</v>
      </c>
      <c r="BD11" s="64"/>
      <c r="BE11" s="64"/>
      <c r="BF11" s="64"/>
      <c r="BG11" s="61">
        <f t="shared" si="13"/>
        <v>16</v>
      </c>
    </row>
    <row r="12" spans="1:59" s="65" customFormat="1" x14ac:dyDescent="0.25">
      <c r="A12" s="61" t="s">
        <v>360</v>
      </c>
      <c r="B12" s="64" t="s">
        <v>236</v>
      </c>
      <c r="C12" s="74">
        <v>83</v>
      </c>
      <c r="D12" s="74">
        <v>26</v>
      </c>
      <c r="E12" s="61">
        <f t="shared" si="0"/>
        <v>27</v>
      </c>
      <c r="F12" s="68">
        <f t="shared" si="1"/>
        <v>0.59259259259259256</v>
      </c>
      <c r="G12" s="69">
        <v>16</v>
      </c>
      <c r="H12" s="69">
        <f t="shared" si="2"/>
        <v>16</v>
      </c>
      <c r="I12" s="70"/>
      <c r="J12" s="208" t="s">
        <v>384</v>
      </c>
      <c r="K12" s="48">
        <v>2026</v>
      </c>
      <c r="L12" s="64"/>
      <c r="M12" s="64"/>
      <c r="N12" s="64"/>
      <c r="O12" s="63">
        <f t="shared" si="14"/>
        <v>16</v>
      </c>
      <c r="P12" s="64"/>
      <c r="Q12" s="64"/>
      <c r="R12" s="64"/>
      <c r="S12" s="61">
        <f t="shared" si="3"/>
        <v>16</v>
      </c>
      <c r="T12" s="64"/>
      <c r="U12" s="64"/>
      <c r="V12" s="64"/>
      <c r="W12" s="61">
        <f t="shared" si="4"/>
        <v>16</v>
      </c>
      <c r="X12" s="64"/>
      <c r="Y12" s="64"/>
      <c r="Z12" s="64"/>
      <c r="AA12" s="61">
        <f t="shared" si="5"/>
        <v>16</v>
      </c>
      <c r="AB12" s="64"/>
      <c r="AC12" s="64"/>
      <c r="AD12" s="64"/>
      <c r="AE12" s="61">
        <f t="shared" si="6"/>
        <v>16</v>
      </c>
      <c r="AF12" s="64"/>
      <c r="AG12" s="64"/>
      <c r="AH12" s="64"/>
      <c r="AI12" s="61">
        <f t="shared" si="7"/>
        <v>16</v>
      </c>
      <c r="AJ12" s="64"/>
      <c r="AK12" s="64"/>
      <c r="AL12" s="64"/>
      <c r="AM12" s="61">
        <f t="shared" si="8"/>
        <v>16</v>
      </c>
      <c r="AN12" s="64"/>
      <c r="AO12" s="64"/>
      <c r="AP12" s="64"/>
      <c r="AQ12" s="61">
        <f t="shared" si="9"/>
        <v>16</v>
      </c>
      <c r="AR12" s="64"/>
      <c r="AS12" s="64"/>
      <c r="AT12" s="64"/>
      <c r="AU12" s="61">
        <f t="shared" si="10"/>
        <v>16</v>
      </c>
      <c r="AV12" s="64"/>
      <c r="AW12" s="64"/>
      <c r="AX12" s="64"/>
      <c r="AY12" s="61">
        <f t="shared" si="11"/>
        <v>16</v>
      </c>
      <c r="AZ12" s="64"/>
      <c r="BA12" s="64"/>
      <c r="BB12" s="64"/>
      <c r="BC12" s="61">
        <f t="shared" si="12"/>
        <v>16</v>
      </c>
      <c r="BD12" s="64"/>
      <c r="BE12" s="64"/>
      <c r="BF12" s="64"/>
      <c r="BG12" s="61">
        <f t="shared" si="13"/>
        <v>16</v>
      </c>
    </row>
    <row r="13" spans="1:59" s="65" customFormat="1" x14ac:dyDescent="0.25">
      <c r="A13" s="61" t="s">
        <v>360</v>
      </c>
      <c r="B13" s="64" t="s">
        <v>382</v>
      </c>
      <c r="C13" s="74">
        <v>86</v>
      </c>
      <c r="D13" s="74">
        <v>41</v>
      </c>
      <c r="E13" s="61">
        <f t="shared" si="0"/>
        <v>42</v>
      </c>
      <c r="F13" s="68">
        <f t="shared" si="1"/>
        <v>0.76190476190476186</v>
      </c>
      <c r="G13" s="69">
        <v>32</v>
      </c>
      <c r="H13" s="69">
        <f t="shared" si="2"/>
        <v>32</v>
      </c>
      <c r="I13" s="70"/>
      <c r="J13" s="208" t="s">
        <v>384</v>
      </c>
      <c r="K13" s="48">
        <v>2026</v>
      </c>
      <c r="L13" s="64"/>
      <c r="M13" s="64"/>
      <c r="N13" s="64"/>
      <c r="O13" s="63">
        <f t="shared" si="14"/>
        <v>32</v>
      </c>
      <c r="P13" s="64"/>
      <c r="Q13" s="64"/>
      <c r="R13" s="64"/>
      <c r="S13" s="61">
        <f t="shared" si="3"/>
        <v>32</v>
      </c>
      <c r="T13" s="64"/>
      <c r="U13" s="64"/>
      <c r="V13" s="64"/>
      <c r="W13" s="61">
        <f t="shared" si="4"/>
        <v>32</v>
      </c>
      <c r="X13" s="64"/>
      <c r="Y13" s="64"/>
      <c r="Z13" s="64"/>
      <c r="AA13" s="61">
        <f t="shared" si="5"/>
        <v>32</v>
      </c>
      <c r="AB13" s="64"/>
      <c r="AC13" s="64"/>
      <c r="AD13" s="64"/>
      <c r="AE13" s="61">
        <f t="shared" si="6"/>
        <v>32</v>
      </c>
      <c r="AF13" s="64"/>
      <c r="AG13" s="64"/>
      <c r="AH13" s="64"/>
      <c r="AI13" s="61">
        <f t="shared" si="7"/>
        <v>32</v>
      </c>
      <c r="AJ13" s="64"/>
      <c r="AK13" s="64"/>
      <c r="AL13" s="64"/>
      <c r="AM13" s="61">
        <f t="shared" si="8"/>
        <v>32</v>
      </c>
      <c r="AN13" s="64"/>
      <c r="AO13" s="64"/>
      <c r="AP13" s="64"/>
      <c r="AQ13" s="61">
        <f t="shared" si="9"/>
        <v>32</v>
      </c>
      <c r="AR13" s="64"/>
      <c r="AS13" s="64"/>
      <c r="AT13" s="64"/>
      <c r="AU13" s="61">
        <f t="shared" si="10"/>
        <v>32</v>
      </c>
      <c r="AV13" s="64"/>
      <c r="AW13" s="64"/>
      <c r="AX13" s="64"/>
      <c r="AY13" s="61">
        <f t="shared" si="11"/>
        <v>32</v>
      </c>
      <c r="AZ13" s="64"/>
      <c r="BA13" s="64"/>
      <c r="BB13" s="64"/>
      <c r="BC13" s="61">
        <f t="shared" si="12"/>
        <v>32</v>
      </c>
      <c r="BD13" s="64"/>
      <c r="BE13" s="64"/>
      <c r="BF13" s="64"/>
      <c r="BG13" s="61">
        <f t="shared" si="13"/>
        <v>32</v>
      </c>
    </row>
    <row r="14" spans="1:59" x14ac:dyDescent="0.25">
      <c r="A14" s="61" t="s">
        <v>360</v>
      </c>
      <c r="B14" s="9" t="s">
        <v>237</v>
      </c>
      <c r="C14" s="21">
        <v>92</v>
      </c>
      <c r="D14" s="21">
        <v>55</v>
      </c>
      <c r="E14" s="61">
        <f t="shared" si="0"/>
        <v>56</v>
      </c>
      <c r="F14" s="68">
        <f t="shared" si="1"/>
        <v>0.7142857142857143</v>
      </c>
      <c r="G14" s="53">
        <v>38</v>
      </c>
      <c r="H14" s="53">
        <f>+G14+I14</f>
        <v>38</v>
      </c>
      <c r="I14" s="58"/>
      <c r="J14" s="208">
        <v>2027</v>
      </c>
      <c r="K14" s="48">
        <v>2026</v>
      </c>
      <c r="L14" s="9"/>
      <c r="M14" s="9"/>
      <c r="N14" s="9"/>
      <c r="O14" s="49">
        <f t="shared" si="14"/>
        <v>38</v>
      </c>
      <c r="P14" s="9">
        <v>2</v>
      </c>
      <c r="Q14" s="9"/>
      <c r="R14" s="9"/>
      <c r="S14" s="1">
        <f t="shared" si="3"/>
        <v>40</v>
      </c>
      <c r="T14" s="9"/>
      <c r="U14" s="9"/>
      <c r="V14" s="9"/>
      <c r="W14" s="1">
        <f t="shared" si="4"/>
        <v>40</v>
      </c>
      <c r="X14" s="9"/>
      <c r="Y14" s="9"/>
      <c r="Z14" s="9"/>
      <c r="AA14" s="1">
        <f t="shared" si="5"/>
        <v>40</v>
      </c>
      <c r="AB14" s="9"/>
      <c r="AC14" s="9"/>
      <c r="AD14" s="9"/>
      <c r="AE14" s="1">
        <f t="shared" si="6"/>
        <v>40</v>
      </c>
      <c r="AF14" s="9"/>
      <c r="AG14" s="9"/>
      <c r="AH14" s="9"/>
      <c r="AI14" s="1">
        <f t="shared" si="7"/>
        <v>40</v>
      </c>
      <c r="AJ14" s="9"/>
      <c r="AK14" s="9"/>
      <c r="AL14" s="9"/>
      <c r="AM14" s="1">
        <f t="shared" si="8"/>
        <v>40</v>
      </c>
      <c r="AN14" s="9"/>
      <c r="AO14" s="9"/>
      <c r="AP14" s="9"/>
      <c r="AQ14" s="1">
        <f t="shared" si="9"/>
        <v>40</v>
      </c>
      <c r="AR14" s="9"/>
      <c r="AS14" s="9"/>
      <c r="AT14" s="9"/>
      <c r="AU14" s="1">
        <f t="shared" si="10"/>
        <v>40</v>
      </c>
      <c r="AV14" s="9"/>
      <c r="AW14" s="9"/>
      <c r="AX14" s="9"/>
      <c r="AY14" s="1">
        <f t="shared" si="11"/>
        <v>40</v>
      </c>
      <c r="AZ14" s="9"/>
      <c r="BA14" s="9"/>
      <c r="BB14" s="9"/>
      <c r="BC14" s="1">
        <f t="shared" si="12"/>
        <v>40</v>
      </c>
      <c r="BD14" s="9"/>
      <c r="BE14" s="9"/>
      <c r="BF14" s="9"/>
      <c r="BG14" s="1">
        <f t="shared" si="13"/>
        <v>40</v>
      </c>
    </row>
    <row r="15" spans="1:59" x14ac:dyDescent="0.25">
      <c r="A15" s="1"/>
      <c r="B15" s="1"/>
      <c r="C15" s="1"/>
      <c r="D15" s="12"/>
      <c r="E15" s="1"/>
      <c r="F15" s="1"/>
      <c r="G15" s="49"/>
      <c r="H15" s="49"/>
      <c r="I15" s="49"/>
      <c r="J15" s="12"/>
      <c r="K15" s="12"/>
      <c r="L15" s="1">
        <f t="shared" ref="L15:AK15" si="15">SUM(L3:L14)</f>
        <v>0</v>
      </c>
      <c r="M15" s="1">
        <f t="shared" si="15"/>
        <v>0</v>
      </c>
      <c r="N15" s="1">
        <f t="shared" si="15"/>
        <v>0</v>
      </c>
      <c r="O15" s="1">
        <f t="shared" si="15"/>
        <v>247</v>
      </c>
      <c r="P15" s="1">
        <f t="shared" si="15"/>
        <v>6</v>
      </c>
      <c r="Q15" s="1">
        <f t="shared" si="15"/>
        <v>9</v>
      </c>
      <c r="R15" s="1">
        <f t="shared" si="15"/>
        <v>0</v>
      </c>
      <c r="S15" s="1">
        <f t="shared" si="15"/>
        <v>262</v>
      </c>
      <c r="T15" s="1">
        <f t="shared" si="15"/>
        <v>0</v>
      </c>
      <c r="U15" s="1">
        <f t="shared" si="15"/>
        <v>0</v>
      </c>
      <c r="V15" s="1">
        <f t="shared" si="15"/>
        <v>0</v>
      </c>
      <c r="W15" s="1">
        <f t="shared" si="15"/>
        <v>262</v>
      </c>
      <c r="X15" s="1">
        <f t="shared" si="15"/>
        <v>1</v>
      </c>
      <c r="Y15" s="1">
        <f t="shared" si="15"/>
        <v>4</v>
      </c>
      <c r="Z15" s="1">
        <f t="shared" si="15"/>
        <v>0</v>
      </c>
      <c r="AA15" s="1">
        <f t="shared" si="15"/>
        <v>267</v>
      </c>
      <c r="AB15" s="1">
        <f t="shared" si="15"/>
        <v>2</v>
      </c>
      <c r="AC15" s="1">
        <f t="shared" si="15"/>
        <v>0</v>
      </c>
      <c r="AD15" s="1">
        <f t="shared" si="15"/>
        <v>1</v>
      </c>
      <c r="AE15" s="1">
        <f t="shared" si="15"/>
        <v>270</v>
      </c>
      <c r="AF15" s="1">
        <f t="shared" si="15"/>
        <v>0</v>
      </c>
      <c r="AG15" s="1">
        <f t="shared" si="15"/>
        <v>0</v>
      </c>
      <c r="AH15" s="1">
        <f t="shared" si="15"/>
        <v>0</v>
      </c>
      <c r="AI15" s="1">
        <f t="shared" si="15"/>
        <v>270</v>
      </c>
      <c r="AJ15" s="1">
        <f t="shared" si="15"/>
        <v>0</v>
      </c>
      <c r="AK15" s="1">
        <f t="shared" si="15"/>
        <v>0</v>
      </c>
      <c r="AL15" s="1">
        <f t="shared" ref="AL15:BG15" si="16">SUM(AL3:AL14)</f>
        <v>0</v>
      </c>
      <c r="AM15" s="1">
        <f t="shared" si="16"/>
        <v>270</v>
      </c>
      <c r="AN15" s="1">
        <f t="shared" si="16"/>
        <v>0</v>
      </c>
      <c r="AO15" s="1">
        <f t="shared" si="16"/>
        <v>0</v>
      </c>
      <c r="AP15" s="1">
        <f t="shared" si="16"/>
        <v>0</v>
      </c>
      <c r="AQ15" s="1">
        <f t="shared" si="16"/>
        <v>270</v>
      </c>
      <c r="AR15" s="1">
        <f t="shared" si="16"/>
        <v>0</v>
      </c>
      <c r="AS15" s="1">
        <f t="shared" si="16"/>
        <v>0</v>
      </c>
      <c r="AT15" s="1">
        <f t="shared" si="16"/>
        <v>0</v>
      </c>
      <c r="AU15" s="1">
        <f t="shared" si="16"/>
        <v>270</v>
      </c>
      <c r="AV15" s="1">
        <f t="shared" si="16"/>
        <v>0</v>
      </c>
      <c r="AW15" s="1">
        <f t="shared" si="16"/>
        <v>0</v>
      </c>
      <c r="AX15" s="1">
        <f t="shared" si="16"/>
        <v>0</v>
      </c>
      <c r="AY15" s="1">
        <f t="shared" si="16"/>
        <v>270</v>
      </c>
      <c r="AZ15" s="1">
        <f t="shared" si="16"/>
        <v>0</v>
      </c>
      <c r="BA15" s="1">
        <f t="shared" si="16"/>
        <v>0</v>
      </c>
      <c r="BB15" s="1">
        <f t="shared" si="16"/>
        <v>0</v>
      </c>
      <c r="BC15" s="1">
        <f t="shared" si="16"/>
        <v>270</v>
      </c>
      <c r="BD15" s="1">
        <f t="shared" si="16"/>
        <v>0</v>
      </c>
      <c r="BE15" s="1">
        <f t="shared" si="16"/>
        <v>0</v>
      </c>
      <c r="BF15" s="1">
        <f t="shared" si="16"/>
        <v>0</v>
      </c>
      <c r="BG15" s="1">
        <f t="shared" si="16"/>
        <v>270</v>
      </c>
    </row>
    <row r="16" spans="1:59" x14ac:dyDescent="0.25">
      <c r="A16" s="1"/>
      <c r="B16" s="1" t="s">
        <v>31</v>
      </c>
      <c r="C16" s="1">
        <f>COUNT(#REF!)</f>
        <v>0</v>
      </c>
      <c r="D16" s="12">
        <f>SUM(D3:D14)</f>
        <v>324</v>
      </c>
      <c r="E16" s="1">
        <f>SUM(D3:D14)+1</f>
        <v>325</v>
      </c>
      <c r="F16" s="2">
        <f>$BG15/E16</f>
        <v>0.83076923076923082</v>
      </c>
      <c r="G16" s="49">
        <f>SUM(G3:G15)</f>
        <v>247</v>
      </c>
      <c r="H16" s="49">
        <f>SUM(H3:H15)</f>
        <v>247</v>
      </c>
      <c r="I16" s="49">
        <f>SUM(I3:I14)</f>
        <v>0</v>
      </c>
      <c r="J16" s="12"/>
      <c r="K16" s="12"/>
      <c r="L16" s="1"/>
      <c r="M16" s="1"/>
      <c r="N16" s="1"/>
      <c r="O16" s="2">
        <f>O15/E16</f>
        <v>0.76</v>
      </c>
      <c r="P16" s="1">
        <f>L15+P15</f>
        <v>6</v>
      </c>
      <c r="Q16" s="1">
        <f>M15+Q15</f>
        <v>9</v>
      </c>
      <c r="R16" s="1">
        <f>N15+R15</f>
        <v>0</v>
      </c>
      <c r="S16" s="2">
        <f>S15/E16</f>
        <v>0.80615384615384611</v>
      </c>
      <c r="T16" s="1">
        <f>P16+T15</f>
        <v>6</v>
      </c>
      <c r="U16" s="1">
        <f>Q16+U15</f>
        <v>9</v>
      </c>
      <c r="V16" s="1">
        <f>R16+V15</f>
        <v>0</v>
      </c>
      <c r="W16" s="2">
        <f>W15/E16</f>
        <v>0.80615384615384611</v>
      </c>
      <c r="X16" s="1">
        <f>T16+X15</f>
        <v>7</v>
      </c>
      <c r="Y16" s="1">
        <f>U16+Y15</f>
        <v>13</v>
      </c>
      <c r="Z16" s="1">
        <f>V16+Z15</f>
        <v>0</v>
      </c>
      <c r="AA16" s="2">
        <f>AA15/E16</f>
        <v>0.82153846153846155</v>
      </c>
      <c r="AB16" s="1">
        <f>X16+AB15</f>
        <v>9</v>
      </c>
      <c r="AC16" s="1">
        <f>Y16+AC15</f>
        <v>13</v>
      </c>
      <c r="AD16" s="1">
        <f>Z16+AD15</f>
        <v>1</v>
      </c>
      <c r="AE16" s="2">
        <f>AE15/E16</f>
        <v>0.83076923076923082</v>
      </c>
      <c r="AF16" s="1">
        <f>AB16+AF15</f>
        <v>9</v>
      </c>
      <c r="AG16" s="1">
        <f>AC16+AG15</f>
        <v>13</v>
      </c>
      <c r="AH16" s="1">
        <f>AD16+AH15</f>
        <v>1</v>
      </c>
      <c r="AI16" s="2">
        <f>AI15/E16</f>
        <v>0.83076923076923082</v>
      </c>
      <c r="AJ16" s="1">
        <f>AF16+AJ15</f>
        <v>9</v>
      </c>
      <c r="AK16" s="1">
        <f>AG16+AK15</f>
        <v>13</v>
      </c>
      <c r="AL16" s="1">
        <f>AH16+AL15</f>
        <v>1</v>
      </c>
      <c r="AM16" s="2">
        <f>AM15/E16</f>
        <v>0.83076923076923082</v>
      </c>
      <c r="AN16" s="1">
        <f>AJ16+AN15</f>
        <v>9</v>
      </c>
      <c r="AO16" s="1">
        <f>AK16+AO15</f>
        <v>13</v>
      </c>
      <c r="AP16" s="1">
        <f>AL16+AP15</f>
        <v>1</v>
      </c>
      <c r="AQ16" s="2">
        <f>AQ15/E16</f>
        <v>0.83076923076923082</v>
      </c>
      <c r="AR16" s="1">
        <f>AN16+AR15</f>
        <v>9</v>
      </c>
      <c r="AS16" s="1">
        <f>AO16+AS15</f>
        <v>13</v>
      </c>
      <c r="AT16" s="1">
        <f>AP16+AT15</f>
        <v>1</v>
      </c>
      <c r="AU16" s="2">
        <f>AU15/E16</f>
        <v>0.83076923076923082</v>
      </c>
      <c r="AV16" s="1">
        <f>AR16+AV15</f>
        <v>9</v>
      </c>
      <c r="AW16" s="1">
        <f>AS16+AW15</f>
        <v>13</v>
      </c>
      <c r="AX16" s="1">
        <f>AT16+AX15</f>
        <v>1</v>
      </c>
      <c r="AY16" s="2">
        <f>AY15/E16</f>
        <v>0.83076923076923082</v>
      </c>
      <c r="AZ16" s="1">
        <f>AV16+AZ15</f>
        <v>9</v>
      </c>
      <c r="BA16" s="1">
        <f>AW16+BA15</f>
        <v>13</v>
      </c>
      <c r="BB16" s="1">
        <f>AX16+BB15</f>
        <v>1</v>
      </c>
      <c r="BC16" s="2">
        <f>BC15/E16</f>
        <v>0.83076923076923082</v>
      </c>
      <c r="BD16" s="1">
        <f>AZ16+BD15</f>
        <v>9</v>
      </c>
      <c r="BE16" s="1">
        <f>BA16+BE15</f>
        <v>13</v>
      </c>
      <c r="BF16" s="1">
        <f>BB16+BF15</f>
        <v>1</v>
      </c>
      <c r="BG16" s="2">
        <f>BG15/E16</f>
        <v>0.83076923076923082</v>
      </c>
    </row>
    <row r="18" spans="1:59" x14ac:dyDescent="0.25">
      <c r="A18" s="18" t="s">
        <v>238</v>
      </c>
      <c r="B18" s="1"/>
      <c r="C18" s="1"/>
      <c r="D18" s="168"/>
      <c r="E18" s="1"/>
      <c r="F18" s="2"/>
      <c r="G18" s="49"/>
      <c r="H18" s="49"/>
      <c r="I18" s="58"/>
      <c r="J18" s="210">
        <v>2027</v>
      </c>
      <c r="K18" s="21">
        <v>2026</v>
      </c>
      <c r="L18" s="9"/>
      <c r="M18" s="9"/>
      <c r="N18" s="9"/>
      <c r="O18" s="49"/>
      <c r="P18" s="9"/>
      <c r="Q18" s="9"/>
      <c r="R18" s="9"/>
      <c r="S18" s="1"/>
      <c r="T18" s="9"/>
      <c r="U18" s="9"/>
      <c r="V18" s="9"/>
      <c r="W18" s="1"/>
      <c r="X18" s="9"/>
      <c r="Y18" s="9"/>
      <c r="Z18" s="9"/>
      <c r="AA18" s="1"/>
      <c r="AB18" s="9"/>
      <c r="AC18" s="9"/>
      <c r="AD18" s="9"/>
      <c r="AE18" s="1"/>
      <c r="AF18" s="9"/>
      <c r="AG18" s="9"/>
      <c r="AH18" s="9"/>
      <c r="AI18" s="1"/>
      <c r="AJ18" s="9"/>
      <c r="AK18" s="9"/>
      <c r="AL18" s="9"/>
      <c r="AM18" s="1"/>
      <c r="AN18" s="9"/>
      <c r="AO18" s="9"/>
      <c r="AP18" s="9"/>
      <c r="AQ18" s="1"/>
      <c r="AR18" s="9"/>
      <c r="AS18" s="9"/>
      <c r="AT18" s="9"/>
      <c r="AU18" s="1"/>
      <c r="AV18" s="9"/>
      <c r="AW18" s="9"/>
      <c r="AX18" s="9"/>
      <c r="AY18" s="1"/>
      <c r="AZ18" s="9"/>
      <c r="BA18" s="9"/>
      <c r="BB18" s="9"/>
      <c r="BC18" s="1"/>
      <c r="BD18" s="9"/>
      <c r="BE18" s="9"/>
      <c r="BF18" s="9"/>
      <c r="BG18" s="1"/>
    </row>
    <row r="19" spans="1:59" s="65" customFormat="1" x14ac:dyDescent="0.25">
      <c r="A19" s="61" t="s">
        <v>360</v>
      </c>
      <c r="B19" s="64" t="s">
        <v>239</v>
      </c>
      <c r="C19" s="74">
        <v>1</v>
      </c>
      <c r="D19" s="169">
        <v>17</v>
      </c>
      <c r="E19" s="61">
        <f t="shared" ref="E19:E25" si="17">D19+1</f>
        <v>18</v>
      </c>
      <c r="F19" s="62">
        <f t="shared" ref="F19:F25" si="18">$BG19/E19</f>
        <v>0.3888888888888889</v>
      </c>
      <c r="G19" s="63">
        <v>7</v>
      </c>
      <c r="H19" s="63">
        <f t="shared" ref="H19:H25" si="19">+G19+I19</f>
        <v>7</v>
      </c>
      <c r="I19" s="70"/>
      <c r="J19" s="210" t="s">
        <v>384</v>
      </c>
      <c r="K19" s="21">
        <v>2026</v>
      </c>
      <c r="L19" s="64"/>
      <c r="M19" s="64"/>
      <c r="N19" s="64"/>
      <c r="O19" s="63">
        <f t="shared" ref="O19:O25" si="20">+G19+SUM(L19:N19)</f>
        <v>7</v>
      </c>
      <c r="P19" s="64"/>
      <c r="Q19" s="64"/>
      <c r="R19" s="64"/>
      <c r="S19" s="61">
        <f t="shared" ref="S19:S25" si="21">SUM(O19:R19)</f>
        <v>7</v>
      </c>
      <c r="T19" s="64"/>
      <c r="U19" s="64"/>
      <c r="V19" s="64"/>
      <c r="W19" s="61">
        <f t="shared" ref="W19:W25" si="22">SUM(S19:V19)</f>
        <v>7</v>
      </c>
      <c r="X19" s="64"/>
      <c r="Y19" s="64"/>
      <c r="Z19" s="64"/>
      <c r="AA19" s="61">
        <f t="shared" ref="AA19:AA25" si="23">SUM(W19:Z19)</f>
        <v>7</v>
      </c>
      <c r="AB19" s="64"/>
      <c r="AC19" s="64"/>
      <c r="AD19" s="64"/>
      <c r="AE19" s="61">
        <f t="shared" ref="AE19:AE25" si="24">SUM(AA19:AD19)</f>
        <v>7</v>
      </c>
      <c r="AF19" s="64"/>
      <c r="AG19" s="64"/>
      <c r="AH19" s="64"/>
      <c r="AI19" s="61">
        <f t="shared" ref="AI19:AI25" si="25">SUM(AE19:AH19)</f>
        <v>7</v>
      </c>
      <c r="AJ19" s="64"/>
      <c r="AK19" s="64"/>
      <c r="AL19" s="64"/>
      <c r="AM19" s="61">
        <f t="shared" ref="AM19:AM25" si="26">SUM(AI19:AL19)</f>
        <v>7</v>
      </c>
      <c r="AN19" s="64"/>
      <c r="AO19" s="64"/>
      <c r="AP19" s="64"/>
      <c r="AQ19" s="61">
        <f t="shared" ref="AQ19:AQ25" si="27">SUM(AM19:AP19)</f>
        <v>7</v>
      </c>
      <c r="AR19" s="64"/>
      <c r="AS19" s="64"/>
      <c r="AT19" s="64"/>
      <c r="AU19" s="61">
        <f t="shared" ref="AU19:AU25" si="28">SUM(AQ19:AT19)</f>
        <v>7</v>
      </c>
      <c r="AV19" s="64"/>
      <c r="AW19" s="64"/>
      <c r="AX19" s="64"/>
      <c r="AY19" s="61">
        <f t="shared" ref="AY19:AY25" si="29">SUM(AU19:AX19)</f>
        <v>7</v>
      </c>
      <c r="AZ19" s="64"/>
      <c r="BA19" s="64"/>
      <c r="BB19" s="64"/>
      <c r="BC19" s="61">
        <f t="shared" ref="BC19:BC25" si="30">SUM(AY19:BB19)</f>
        <v>7</v>
      </c>
      <c r="BD19" s="64"/>
      <c r="BE19" s="64"/>
      <c r="BF19" s="64"/>
      <c r="BG19" s="61">
        <f t="shared" ref="BG19:BG25" si="31">SUM(BC19:BF19)</f>
        <v>7</v>
      </c>
    </row>
    <row r="20" spans="1:59" s="65" customFormat="1" x14ac:dyDescent="0.25">
      <c r="A20" s="61" t="s">
        <v>360</v>
      </c>
      <c r="B20" s="98" t="s">
        <v>240</v>
      </c>
      <c r="C20" s="74">
        <v>2</v>
      </c>
      <c r="D20" s="100">
        <v>29</v>
      </c>
      <c r="E20" s="61">
        <f t="shared" si="17"/>
        <v>30</v>
      </c>
      <c r="F20" s="62">
        <f t="shared" si="18"/>
        <v>0.26666666666666666</v>
      </c>
      <c r="G20" s="63">
        <v>8</v>
      </c>
      <c r="H20" s="63">
        <f t="shared" si="19"/>
        <v>8</v>
      </c>
      <c r="I20" s="70"/>
      <c r="J20" s="211" t="s">
        <v>384</v>
      </c>
      <c r="K20" s="21">
        <v>2026</v>
      </c>
      <c r="L20" s="74"/>
      <c r="M20" s="74"/>
      <c r="N20" s="74"/>
      <c r="O20" s="63">
        <f t="shared" si="20"/>
        <v>8</v>
      </c>
      <c r="P20" s="64"/>
      <c r="Q20" s="64"/>
      <c r="R20" s="64"/>
      <c r="S20" s="61">
        <f t="shared" si="21"/>
        <v>8</v>
      </c>
      <c r="T20" s="64"/>
      <c r="U20" s="64"/>
      <c r="V20" s="64"/>
      <c r="W20" s="61">
        <f t="shared" si="22"/>
        <v>8</v>
      </c>
      <c r="X20" s="64"/>
      <c r="Y20" s="64"/>
      <c r="Z20" s="64"/>
      <c r="AA20" s="61">
        <f t="shared" si="23"/>
        <v>8</v>
      </c>
      <c r="AB20" s="64"/>
      <c r="AC20" s="64"/>
      <c r="AD20" s="64"/>
      <c r="AE20" s="61">
        <f t="shared" si="24"/>
        <v>8</v>
      </c>
      <c r="AF20" s="64"/>
      <c r="AG20" s="64"/>
      <c r="AH20" s="64"/>
      <c r="AI20" s="61">
        <f t="shared" si="25"/>
        <v>8</v>
      </c>
      <c r="AJ20" s="64"/>
      <c r="AK20" s="64"/>
      <c r="AL20" s="64"/>
      <c r="AM20" s="61">
        <f t="shared" si="26"/>
        <v>8</v>
      </c>
      <c r="AN20" s="64"/>
      <c r="AO20" s="64"/>
      <c r="AP20" s="64"/>
      <c r="AQ20" s="61">
        <f t="shared" si="27"/>
        <v>8</v>
      </c>
      <c r="AR20" s="64"/>
      <c r="AS20" s="64"/>
      <c r="AT20" s="64"/>
      <c r="AU20" s="61">
        <f t="shared" si="28"/>
        <v>8</v>
      </c>
      <c r="AV20" s="64"/>
      <c r="AW20" s="64"/>
      <c r="AX20" s="64"/>
      <c r="AY20" s="61">
        <f t="shared" si="29"/>
        <v>8</v>
      </c>
      <c r="AZ20" s="64"/>
      <c r="BA20" s="64"/>
      <c r="BB20" s="64"/>
      <c r="BC20" s="61">
        <f t="shared" si="30"/>
        <v>8</v>
      </c>
      <c r="BD20" s="64"/>
      <c r="BE20" s="64"/>
      <c r="BF20" s="64"/>
      <c r="BG20" s="61">
        <f t="shared" si="31"/>
        <v>8</v>
      </c>
    </row>
    <row r="21" spans="1:59" s="65" customFormat="1" x14ac:dyDescent="0.25">
      <c r="A21" s="61" t="s">
        <v>360</v>
      </c>
      <c r="B21" s="75" t="s">
        <v>241</v>
      </c>
      <c r="C21" s="74">
        <v>4</v>
      </c>
      <c r="D21" s="169">
        <v>34</v>
      </c>
      <c r="E21" s="61">
        <f t="shared" si="17"/>
        <v>35</v>
      </c>
      <c r="F21" s="62">
        <f t="shared" si="18"/>
        <v>0.37142857142857144</v>
      </c>
      <c r="G21" s="63">
        <v>13</v>
      </c>
      <c r="H21" s="63">
        <f t="shared" si="19"/>
        <v>13</v>
      </c>
      <c r="I21" s="70"/>
      <c r="J21" s="211" t="s">
        <v>384</v>
      </c>
      <c r="K21" s="21" t="s">
        <v>384</v>
      </c>
      <c r="L21" s="74"/>
      <c r="M21" s="74"/>
      <c r="N21" s="74"/>
      <c r="O21" s="63">
        <f t="shared" si="20"/>
        <v>13</v>
      </c>
      <c r="P21" s="64"/>
      <c r="Q21" s="64"/>
      <c r="R21" s="64"/>
      <c r="S21" s="61">
        <f t="shared" si="21"/>
        <v>13</v>
      </c>
      <c r="T21" s="64"/>
      <c r="U21" s="64"/>
      <c r="V21" s="64"/>
      <c r="W21" s="61">
        <f t="shared" si="22"/>
        <v>13</v>
      </c>
      <c r="X21" s="64"/>
      <c r="Y21" s="64"/>
      <c r="Z21" s="64"/>
      <c r="AA21" s="61">
        <f t="shared" si="23"/>
        <v>13</v>
      </c>
      <c r="AB21" s="64"/>
      <c r="AC21" s="64"/>
      <c r="AD21" s="64"/>
      <c r="AE21" s="61">
        <f t="shared" si="24"/>
        <v>13</v>
      </c>
      <c r="AF21" s="64"/>
      <c r="AG21" s="64"/>
      <c r="AH21" s="64"/>
      <c r="AI21" s="61">
        <f t="shared" si="25"/>
        <v>13</v>
      </c>
      <c r="AJ21" s="64"/>
      <c r="AK21" s="64"/>
      <c r="AL21" s="64"/>
      <c r="AM21" s="61">
        <f t="shared" si="26"/>
        <v>13</v>
      </c>
      <c r="AN21" s="64"/>
      <c r="AO21" s="64"/>
      <c r="AP21" s="64"/>
      <c r="AQ21" s="61">
        <f t="shared" si="27"/>
        <v>13</v>
      </c>
      <c r="AR21" s="64"/>
      <c r="AS21" s="64"/>
      <c r="AT21" s="64"/>
      <c r="AU21" s="61">
        <f t="shared" si="28"/>
        <v>13</v>
      </c>
      <c r="AV21" s="64"/>
      <c r="AW21" s="64"/>
      <c r="AX21" s="64"/>
      <c r="AY21" s="61">
        <f t="shared" si="29"/>
        <v>13</v>
      </c>
      <c r="AZ21" s="64"/>
      <c r="BA21" s="64"/>
      <c r="BB21" s="64"/>
      <c r="BC21" s="61">
        <f t="shared" si="30"/>
        <v>13</v>
      </c>
      <c r="BD21" s="64"/>
      <c r="BE21" s="64"/>
      <c r="BF21" s="64"/>
      <c r="BG21" s="61">
        <f t="shared" si="31"/>
        <v>13</v>
      </c>
    </row>
    <row r="22" spans="1:59" s="65" customFormat="1" x14ac:dyDescent="0.25">
      <c r="A22" s="61" t="s">
        <v>360</v>
      </c>
      <c r="B22" s="75" t="s">
        <v>242</v>
      </c>
      <c r="C22" s="74">
        <v>5</v>
      </c>
      <c r="D22" s="169">
        <v>14</v>
      </c>
      <c r="E22" s="61">
        <f t="shared" si="17"/>
        <v>15</v>
      </c>
      <c r="F22" s="62">
        <f t="shared" si="18"/>
        <v>0</v>
      </c>
      <c r="G22" s="63">
        <v>0</v>
      </c>
      <c r="H22" s="63">
        <f t="shared" si="19"/>
        <v>0</v>
      </c>
      <c r="I22" s="70"/>
      <c r="J22" s="211" t="s">
        <v>384</v>
      </c>
      <c r="K22" s="21">
        <v>2026</v>
      </c>
      <c r="L22" s="74"/>
      <c r="M22" s="74"/>
      <c r="N22" s="74"/>
      <c r="O22" s="63">
        <f t="shared" si="20"/>
        <v>0</v>
      </c>
      <c r="P22" s="64"/>
      <c r="Q22" s="64"/>
      <c r="R22" s="64"/>
      <c r="S22" s="61">
        <f t="shared" si="21"/>
        <v>0</v>
      </c>
      <c r="T22" s="64"/>
      <c r="U22" s="64"/>
      <c r="V22" s="64"/>
      <c r="W22" s="61">
        <f t="shared" si="22"/>
        <v>0</v>
      </c>
      <c r="X22" s="64"/>
      <c r="Y22" s="64"/>
      <c r="Z22" s="64"/>
      <c r="AA22" s="61">
        <f t="shared" si="23"/>
        <v>0</v>
      </c>
      <c r="AB22" s="64"/>
      <c r="AC22" s="64"/>
      <c r="AD22" s="64"/>
      <c r="AE22" s="61">
        <f t="shared" si="24"/>
        <v>0</v>
      </c>
      <c r="AF22" s="64"/>
      <c r="AG22" s="64"/>
      <c r="AH22" s="64"/>
      <c r="AI22" s="61">
        <f t="shared" si="25"/>
        <v>0</v>
      </c>
      <c r="AJ22" s="64"/>
      <c r="AK22" s="64"/>
      <c r="AL22" s="64"/>
      <c r="AM22" s="61">
        <f t="shared" si="26"/>
        <v>0</v>
      </c>
      <c r="AN22" s="64"/>
      <c r="AO22" s="64"/>
      <c r="AP22" s="64"/>
      <c r="AQ22" s="61">
        <f t="shared" si="27"/>
        <v>0</v>
      </c>
      <c r="AR22" s="64"/>
      <c r="AS22" s="64"/>
      <c r="AT22" s="64"/>
      <c r="AU22" s="61">
        <f t="shared" si="28"/>
        <v>0</v>
      </c>
      <c r="AV22" s="64"/>
      <c r="AW22" s="64"/>
      <c r="AX22" s="64"/>
      <c r="AY22" s="61">
        <f t="shared" si="29"/>
        <v>0</v>
      </c>
      <c r="AZ22" s="64"/>
      <c r="BA22" s="64"/>
      <c r="BB22" s="64"/>
      <c r="BC22" s="61">
        <f t="shared" si="30"/>
        <v>0</v>
      </c>
      <c r="BD22" s="64"/>
      <c r="BE22" s="64"/>
      <c r="BF22" s="64"/>
      <c r="BG22" s="61">
        <f t="shared" si="31"/>
        <v>0</v>
      </c>
    </row>
    <row r="23" spans="1:59" s="65" customFormat="1" x14ac:dyDescent="0.25">
      <c r="A23" s="61" t="s">
        <v>360</v>
      </c>
      <c r="B23" s="75" t="s">
        <v>243</v>
      </c>
      <c r="C23" s="74">
        <v>7</v>
      </c>
      <c r="D23" s="169">
        <v>31</v>
      </c>
      <c r="E23" s="61">
        <f t="shared" si="17"/>
        <v>32</v>
      </c>
      <c r="F23" s="62">
        <f t="shared" si="18"/>
        <v>0.1875</v>
      </c>
      <c r="G23" s="63">
        <v>6</v>
      </c>
      <c r="H23" s="63">
        <f t="shared" si="19"/>
        <v>6</v>
      </c>
      <c r="I23" s="70"/>
      <c r="J23" s="211" t="s">
        <v>384</v>
      </c>
      <c r="K23" s="21">
        <v>2026</v>
      </c>
      <c r="L23" s="74"/>
      <c r="M23" s="74"/>
      <c r="N23" s="74"/>
      <c r="O23" s="63">
        <f t="shared" si="20"/>
        <v>6</v>
      </c>
      <c r="P23" s="64"/>
      <c r="Q23" s="64"/>
      <c r="R23" s="64"/>
      <c r="S23" s="61">
        <f t="shared" si="21"/>
        <v>6</v>
      </c>
      <c r="T23" s="64"/>
      <c r="U23" s="64"/>
      <c r="V23" s="64"/>
      <c r="W23" s="61">
        <f t="shared" si="22"/>
        <v>6</v>
      </c>
      <c r="X23" s="64"/>
      <c r="Y23" s="64"/>
      <c r="Z23" s="64"/>
      <c r="AA23" s="61">
        <f t="shared" si="23"/>
        <v>6</v>
      </c>
      <c r="AB23" s="64"/>
      <c r="AC23" s="64"/>
      <c r="AD23" s="64"/>
      <c r="AE23" s="61">
        <f t="shared" si="24"/>
        <v>6</v>
      </c>
      <c r="AF23" s="64"/>
      <c r="AG23" s="64"/>
      <c r="AH23" s="64"/>
      <c r="AI23" s="61">
        <f t="shared" si="25"/>
        <v>6</v>
      </c>
      <c r="AJ23" s="64"/>
      <c r="AK23" s="64"/>
      <c r="AL23" s="64"/>
      <c r="AM23" s="61">
        <f t="shared" si="26"/>
        <v>6</v>
      </c>
      <c r="AN23" s="64"/>
      <c r="AO23" s="64"/>
      <c r="AP23" s="64"/>
      <c r="AQ23" s="61">
        <f t="shared" si="27"/>
        <v>6</v>
      </c>
      <c r="AR23" s="64"/>
      <c r="AS23" s="64"/>
      <c r="AT23" s="64"/>
      <c r="AU23" s="61">
        <f t="shared" si="28"/>
        <v>6</v>
      </c>
      <c r="AV23" s="64"/>
      <c r="AW23" s="64"/>
      <c r="AX23" s="64"/>
      <c r="AY23" s="61">
        <f t="shared" si="29"/>
        <v>6</v>
      </c>
      <c r="AZ23" s="64"/>
      <c r="BA23" s="64"/>
      <c r="BB23" s="64"/>
      <c r="BC23" s="61">
        <f t="shared" si="30"/>
        <v>6</v>
      </c>
      <c r="BD23" s="64"/>
      <c r="BE23" s="64"/>
      <c r="BF23" s="64"/>
      <c r="BG23" s="61">
        <f t="shared" si="31"/>
        <v>6</v>
      </c>
    </row>
    <row r="24" spans="1:59" s="65" customFormat="1" x14ac:dyDescent="0.25">
      <c r="A24" s="61" t="s">
        <v>360</v>
      </c>
      <c r="B24" s="64" t="s">
        <v>244</v>
      </c>
      <c r="C24" s="74">
        <v>16</v>
      </c>
      <c r="D24" s="169">
        <v>49</v>
      </c>
      <c r="E24" s="61">
        <v>59</v>
      </c>
      <c r="F24" s="62">
        <f t="shared" si="18"/>
        <v>0.30508474576271188</v>
      </c>
      <c r="G24" s="63">
        <v>18</v>
      </c>
      <c r="H24" s="63">
        <f t="shared" si="19"/>
        <v>18</v>
      </c>
      <c r="I24" s="70"/>
      <c r="J24" s="211" t="s">
        <v>384</v>
      </c>
      <c r="K24" s="21">
        <v>2026</v>
      </c>
      <c r="L24" s="74"/>
      <c r="M24" s="74"/>
      <c r="N24" s="74"/>
      <c r="O24" s="63">
        <f t="shared" si="20"/>
        <v>18</v>
      </c>
      <c r="P24" s="64"/>
      <c r="Q24" s="64"/>
      <c r="R24" s="64"/>
      <c r="S24" s="61">
        <f t="shared" si="21"/>
        <v>18</v>
      </c>
      <c r="T24" s="64"/>
      <c r="U24" s="64"/>
      <c r="V24" s="64"/>
      <c r="W24" s="61">
        <f t="shared" si="22"/>
        <v>18</v>
      </c>
      <c r="X24" s="64"/>
      <c r="Y24" s="64"/>
      <c r="Z24" s="64"/>
      <c r="AA24" s="61">
        <f t="shared" si="23"/>
        <v>18</v>
      </c>
      <c r="AB24" s="64"/>
      <c r="AC24" s="64"/>
      <c r="AD24" s="64"/>
      <c r="AE24" s="61">
        <f t="shared" si="24"/>
        <v>18</v>
      </c>
      <c r="AF24" s="64"/>
      <c r="AG24" s="64"/>
      <c r="AH24" s="64"/>
      <c r="AI24" s="61">
        <f t="shared" si="25"/>
        <v>18</v>
      </c>
      <c r="AJ24" s="64"/>
      <c r="AK24" s="64"/>
      <c r="AL24" s="64"/>
      <c r="AM24" s="61">
        <f t="shared" si="26"/>
        <v>18</v>
      </c>
      <c r="AN24" s="64"/>
      <c r="AO24" s="64"/>
      <c r="AP24" s="64"/>
      <c r="AQ24" s="61">
        <f t="shared" si="27"/>
        <v>18</v>
      </c>
      <c r="AR24" s="64"/>
      <c r="AS24" s="64"/>
      <c r="AT24" s="64"/>
      <c r="AU24" s="61">
        <f t="shared" si="28"/>
        <v>18</v>
      </c>
      <c r="AV24" s="64"/>
      <c r="AW24" s="64"/>
      <c r="AX24" s="64"/>
      <c r="AY24" s="61">
        <f t="shared" si="29"/>
        <v>18</v>
      </c>
      <c r="AZ24" s="64"/>
      <c r="BA24" s="64"/>
      <c r="BB24" s="64"/>
      <c r="BC24" s="61">
        <f t="shared" si="30"/>
        <v>18</v>
      </c>
      <c r="BD24" s="64"/>
      <c r="BE24" s="64"/>
      <c r="BF24" s="64"/>
      <c r="BG24" s="61">
        <f t="shared" si="31"/>
        <v>18</v>
      </c>
    </row>
    <row r="25" spans="1:59" s="65" customFormat="1" x14ac:dyDescent="0.25">
      <c r="A25" s="61" t="s">
        <v>360</v>
      </c>
      <c r="B25" s="118" t="s">
        <v>245</v>
      </c>
      <c r="C25" s="74">
        <v>17</v>
      </c>
      <c r="D25" s="169">
        <v>32</v>
      </c>
      <c r="E25" s="61">
        <f t="shared" si="17"/>
        <v>33</v>
      </c>
      <c r="F25" s="62">
        <f t="shared" si="18"/>
        <v>0.60606060606060608</v>
      </c>
      <c r="G25" s="63">
        <v>20</v>
      </c>
      <c r="H25" s="63">
        <f t="shared" si="19"/>
        <v>20</v>
      </c>
      <c r="I25" s="70"/>
      <c r="J25" s="211" t="s">
        <v>384</v>
      </c>
      <c r="K25" s="21" t="s">
        <v>384</v>
      </c>
      <c r="L25" s="64"/>
      <c r="M25" s="64"/>
      <c r="N25" s="64"/>
      <c r="O25" s="63">
        <f t="shared" si="20"/>
        <v>20</v>
      </c>
      <c r="P25" s="64"/>
      <c r="Q25" s="64"/>
      <c r="R25" s="64"/>
      <c r="S25" s="61">
        <f t="shared" si="21"/>
        <v>20</v>
      </c>
      <c r="T25" s="64"/>
      <c r="U25" s="64"/>
      <c r="V25" s="64"/>
      <c r="W25" s="61">
        <f t="shared" si="22"/>
        <v>20</v>
      </c>
      <c r="X25" s="64"/>
      <c r="Y25" s="64"/>
      <c r="Z25" s="64"/>
      <c r="AA25" s="61">
        <f t="shared" si="23"/>
        <v>20</v>
      </c>
      <c r="AB25" s="64"/>
      <c r="AC25" s="64"/>
      <c r="AD25" s="64"/>
      <c r="AE25" s="61">
        <f t="shared" si="24"/>
        <v>20</v>
      </c>
      <c r="AF25" s="64"/>
      <c r="AG25" s="64"/>
      <c r="AH25" s="64"/>
      <c r="AI25" s="61">
        <f t="shared" si="25"/>
        <v>20</v>
      </c>
      <c r="AJ25" s="64"/>
      <c r="AK25" s="64"/>
      <c r="AL25" s="64"/>
      <c r="AM25" s="61">
        <f t="shared" si="26"/>
        <v>20</v>
      </c>
      <c r="AN25" s="64"/>
      <c r="AO25" s="64"/>
      <c r="AP25" s="64"/>
      <c r="AQ25" s="61">
        <f t="shared" si="27"/>
        <v>20</v>
      </c>
      <c r="AR25" s="64"/>
      <c r="AS25" s="64"/>
      <c r="AT25" s="64"/>
      <c r="AU25" s="61">
        <f t="shared" si="28"/>
        <v>20</v>
      </c>
      <c r="AV25" s="64"/>
      <c r="AW25" s="64"/>
      <c r="AX25" s="64"/>
      <c r="AY25" s="61">
        <f t="shared" si="29"/>
        <v>20</v>
      </c>
      <c r="AZ25" s="64"/>
      <c r="BA25" s="64"/>
      <c r="BB25" s="64"/>
      <c r="BC25" s="61">
        <f t="shared" si="30"/>
        <v>20</v>
      </c>
      <c r="BD25" s="64"/>
      <c r="BE25" s="64"/>
      <c r="BF25" s="64"/>
      <c r="BG25" s="61">
        <f t="shared" si="31"/>
        <v>20</v>
      </c>
    </row>
    <row r="26" spans="1:59" x14ac:dyDescent="0.25">
      <c r="A26" s="4"/>
      <c r="B26" s="1"/>
      <c r="C26" s="1"/>
      <c r="D26" s="12"/>
      <c r="E26" s="1"/>
      <c r="F26" s="1"/>
      <c r="G26" s="49"/>
      <c r="H26" s="49"/>
      <c r="I26" s="49"/>
      <c r="J26" s="12"/>
      <c r="K26" s="12"/>
      <c r="L26" s="1">
        <f>SUM(L18:L25)</f>
        <v>0</v>
      </c>
      <c r="M26" s="1">
        <f>SUM(M18:M25)</f>
        <v>0</v>
      </c>
      <c r="N26" s="1">
        <f>SUM(N18:N25)</f>
        <v>0</v>
      </c>
      <c r="O26" s="1">
        <f t="shared" ref="O26:BG26" si="32">SUM(O18:O25)</f>
        <v>72</v>
      </c>
      <c r="P26" s="1">
        <f t="shared" si="32"/>
        <v>0</v>
      </c>
      <c r="Q26" s="1">
        <f t="shared" si="32"/>
        <v>0</v>
      </c>
      <c r="R26" s="1">
        <f t="shared" si="32"/>
        <v>0</v>
      </c>
      <c r="S26" s="1">
        <f t="shared" si="32"/>
        <v>72</v>
      </c>
      <c r="T26" s="1">
        <f t="shared" si="32"/>
        <v>0</v>
      </c>
      <c r="U26" s="1">
        <f t="shared" si="32"/>
        <v>0</v>
      </c>
      <c r="V26" s="1">
        <f t="shared" si="32"/>
        <v>0</v>
      </c>
      <c r="W26" s="1">
        <f t="shared" si="32"/>
        <v>72</v>
      </c>
      <c r="X26" s="1">
        <f t="shared" si="32"/>
        <v>0</v>
      </c>
      <c r="Y26" s="1">
        <f t="shared" si="32"/>
        <v>0</v>
      </c>
      <c r="Z26" s="1">
        <f t="shared" si="32"/>
        <v>0</v>
      </c>
      <c r="AA26" s="1">
        <f t="shared" si="32"/>
        <v>72</v>
      </c>
      <c r="AB26" s="1">
        <f t="shared" si="32"/>
        <v>0</v>
      </c>
      <c r="AC26" s="1">
        <f t="shared" si="32"/>
        <v>0</v>
      </c>
      <c r="AD26" s="1">
        <f t="shared" si="32"/>
        <v>0</v>
      </c>
      <c r="AE26" s="1">
        <f t="shared" si="32"/>
        <v>72</v>
      </c>
      <c r="AF26" s="1">
        <f t="shared" si="32"/>
        <v>0</v>
      </c>
      <c r="AG26" s="1">
        <f t="shared" si="32"/>
        <v>0</v>
      </c>
      <c r="AH26" s="1">
        <f t="shared" si="32"/>
        <v>0</v>
      </c>
      <c r="AI26" s="1">
        <f t="shared" si="32"/>
        <v>72</v>
      </c>
      <c r="AJ26" s="1">
        <f t="shared" si="32"/>
        <v>0</v>
      </c>
      <c r="AK26" s="1">
        <f t="shared" si="32"/>
        <v>0</v>
      </c>
      <c r="AL26" s="1">
        <f t="shared" si="32"/>
        <v>0</v>
      </c>
      <c r="AM26" s="1">
        <f t="shared" si="32"/>
        <v>72</v>
      </c>
      <c r="AN26" s="1">
        <f t="shared" si="32"/>
        <v>0</v>
      </c>
      <c r="AO26" s="1">
        <f t="shared" si="32"/>
        <v>0</v>
      </c>
      <c r="AP26" s="1">
        <f t="shared" si="32"/>
        <v>0</v>
      </c>
      <c r="AQ26" s="1">
        <f t="shared" si="32"/>
        <v>72</v>
      </c>
      <c r="AR26" s="1">
        <f t="shared" si="32"/>
        <v>0</v>
      </c>
      <c r="AS26" s="1">
        <f t="shared" si="32"/>
        <v>0</v>
      </c>
      <c r="AT26" s="1">
        <f t="shared" si="32"/>
        <v>0</v>
      </c>
      <c r="AU26" s="1">
        <f t="shared" si="32"/>
        <v>72</v>
      </c>
      <c r="AV26" s="1">
        <f t="shared" si="32"/>
        <v>0</v>
      </c>
      <c r="AW26" s="1">
        <f t="shared" si="32"/>
        <v>0</v>
      </c>
      <c r="AX26" s="1">
        <f t="shared" si="32"/>
        <v>0</v>
      </c>
      <c r="AY26" s="1">
        <f t="shared" si="32"/>
        <v>72</v>
      </c>
      <c r="AZ26" s="1">
        <f t="shared" si="32"/>
        <v>0</v>
      </c>
      <c r="BA26" s="1">
        <f t="shared" si="32"/>
        <v>0</v>
      </c>
      <c r="BB26" s="1">
        <f t="shared" si="32"/>
        <v>0</v>
      </c>
      <c r="BC26" s="1">
        <f t="shared" si="32"/>
        <v>72</v>
      </c>
      <c r="BD26" s="1">
        <f t="shared" si="32"/>
        <v>0</v>
      </c>
      <c r="BE26" s="1">
        <f t="shared" si="32"/>
        <v>0</v>
      </c>
      <c r="BF26" s="1">
        <f t="shared" si="32"/>
        <v>0</v>
      </c>
      <c r="BG26" s="1">
        <f t="shared" si="32"/>
        <v>72</v>
      </c>
    </row>
    <row r="27" spans="1:59" x14ac:dyDescent="0.25">
      <c r="A27" s="1"/>
      <c r="B27" s="1" t="s">
        <v>31</v>
      </c>
      <c r="C27" s="1">
        <f>COUNT(C19:C25)</f>
        <v>7</v>
      </c>
      <c r="D27" s="12">
        <f>SUM(D18:D25)</f>
        <v>206</v>
      </c>
      <c r="E27" s="1">
        <f>SUM(D18:D25)+1</f>
        <v>207</v>
      </c>
      <c r="F27" s="2">
        <f>$BG26/E27</f>
        <v>0.34782608695652173</v>
      </c>
      <c r="G27" s="49">
        <f>SUM(G18:G25)</f>
        <v>72</v>
      </c>
      <c r="H27" s="49">
        <f>SUM(H18:H25)</f>
        <v>72</v>
      </c>
      <c r="I27" s="49">
        <f>SUM(I18:I25)</f>
        <v>0</v>
      </c>
      <c r="J27" s="12"/>
      <c r="K27" s="12"/>
      <c r="L27" s="1"/>
      <c r="M27" s="1"/>
      <c r="N27" s="1"/>
      <c r="O27" s="2">
        <f>O26/E27</f>
        <v>0.34782608695652173</v>
      </c>
      <c r="P27" s="1">
        <f>L26+P26</f>
        <v>0</v>
      </c>
      <c r="Q27" s="1">
        <f>M26+Q26</f>
        <v>0</v>
      </c>
      <c r="R27" s="1">
        <f>N26+R26</f>
        <v>0</v>
      </c>
      <c r="S27" s="2">
        <f>S26/E27</f>
        <v>0.34782608695652173</v>
      </c>
      <c r="T27" s="1">
        <f>P27+T26</f>
        <v>0</v>
      </c>
      <c r="U27" s="1">
        <f>Q27+U26</f>
        <v>0</v>
      </c>
      <c r="V27" s="1">
        <f>R27+V26</f>
        <v>0</v>
      </c>
      <c r="W27" s="2">
        <f>W26/E27</f>
        <v>0.34782608695652173</v>
      </c>
      <c r="X27" s="1">
        <f>T27+X26</f>
        <v>0</v>
      </c>
      <c r="Y27" s="1">
        <f>U27+Y26</f>
        <v>0</v>
      </c>
      <c r="Z27" s="1">
        <f>V27+Z26</f>
        <v>0</v>
      </c>
      <c r="AA27" s="2">
        <f>AA26/E27</f>
        <v>0.34782608695652173</v>
      </c>
      <c r="AB27" s="1">
        <f>X27+AB26</f>
        <v>0</v>
      </c>
      <c r="AC27" s="1">
        <f>Y27+AC26</f>
        <v>0</v>
      </c>
      <c r="AD27" s="1">
        <f>Z27+AD26</f>
        <v>0</v>
      </c>
      <c r="AE27" s="2">
        <f>AE26/E27</f>
        <v>0.34782608695652173</v>
      </c>
      <c r="AF27" s="1">
        <f>AB27+AF26</f>
        <v>0</v>
      </c>
      <c r="AG27" s="1">
        <f>AC27+AG26</f>
        <v>0</v>
      </c>
      <c r="AH27" s="1">
        <f>AD27+AH26</f>
        <v>0</v>
      </c>
      <c r="AI27" s="2">
        <f>AI26/E27</f>
        <v>0.34782608695652173</v>
      </c>
      <c r="AJ27" s="1">
        <f>AF27+AJ26</f>
        <v>0</v>
      </c>
      <c r="AK27" s="1">
        <f>AG27+AK26</f>
        <v>0</v>
      </c>
      <c r="AL27" s="1">
        <f>AH27+AL26</f>
        <v>0</v>
      </c>
      <c r="AM27" s="2">
        <f>AM26/E27</f>
        <v>0.34782608695652173</v>
      </c>
      <c r="AN27" s="1">
        <f>AJ27+AN26</f>
        <v>0</v>
      </c>
      <c r="AO27" s="1">
        <f>AK27+AO26</f>
        <v>0</v>
      </c>
      <c r="AP27" s="1">
        <f>AL27+AP26</f>
        <v>0</v>
      </c>
      <c r="AQ27" s="2">
        <f>AQ26/E27</f>
        <v>0.34782608695652173</v>
      </c>
      <c r="AR27" s="1">
        <f>AN27+AR26</f>
        <v>0</v>
      </c>
      <c r="AS27" s="1">
        <f>AO27+AS26</f>
        <v>0</v>
      </c>
      <c r="AT27" s="1">
        <f>AP27+AT26</f>
        <v>0</v>
      </c>
      <c r="AU27" s="2">
        <f>AU26/E27</f>
        <v>0.34782608695652173</v>
      </c>
      <c r="AV27" s="1">
        <f>AR27+AV26</f>
        <v>0</v>
      </c>
      <c r="AW27" s="1">
        <f>AS27+AW26</f>
        <v>0</v>
      </c>
      <c r="AX27" s="1">
        <f>AT27+AX26</f>
        <v>0</v>
      </c>
      <c r="AY27" s="2">
        <f>AY26/E27</f>
        <v>0.34782608695652173</v>
      </c>
      <c r="AZ27" s="1">
        <f>AV27+AZ26</f>
        <v>0</v>
      </c>
      <c r="BA27" s="1">
        <f>AW27+BA26</f>
        <v>0</v>
      </c>
      <c r="BB27" s="1">
        <f>AX27+BB26</f>
        <v>0</v>
      </c>
      <c r="BC27" s="2">
        <f>BC26/E27</f>
        <v>0.34782608695652173</v>
      </c>
      <c r="BD27" s="1">
        <f>AZ27+BD26</f>
        <v>0</v>
      </c>
      <c r="BE27" s="1">
        <f>BA27+BE26</f>
        <v>0</v>
      </c>
      <c r="BF27" s="1">
        <f>BB27+BF26</f>
        <v>0</v>
      </c>
      <c r="BG27" s="2">
        <f>BG26/E27</f>
        <v>0.34782608695652173</v>
      </c>
    </row>
    <row r="29" spans="1:59" x14ac:dyDescent="0.25">
      <c r="A29" s="18" t="s">
        <v>246</v>
      </c>
      <c r="B29" s="1"/>
      <c r="C29" s="1"/>
      <c r="D29" s="168"/>
      <c r="E29" s="1"/>
      <c r="F29" s="2"/>
      <c r="G29" s="49"/>
      <c r="H29" s="49"/>
      <c r="I29" s="58"/>
      <c r="J29" s="209" t="s">
        <v>384</v>
      </c>
      <c r="K29" s="21">
        <v>2026</v>
      </c>
      <c r="L29" s="9"/>
      <c r="M29" s="9"/>
      <c r="N29" s="9"/>
      <c r="O29" s="49"/>
      <c r="P29" s="9"/>
      <c r="Q29" s="9"/>
      <c r="R29" s="9"/>
      <c r="S29" s="1"/>
      <c r="T29" s="9"/>
      <c r="U29" s="9"/>
      <c r="V29" s="9"/>
      <c r="W29" s="1"/>
      <c r="X29" s="9"/>
      <c r="Y29" s="9"/>
      <c r="Z29" s="9"/>
      <c r="AA29" s="1"/>
      <c r="AB29" s="9"/>
      <c r="AC29" s="9"/>
      <c r="AD29" s="9"/>
      <c r="AE29" s="1"/>
      <c r="AF29" s="9"/>
      <c r="AG29" s="9"/>
      <c r="AH29" s="9"/>
      <c r="AI29" s="1"/>
      <c r="AJ29" s="9"/>
      <c r="AK29" s="9"/>
      <c r="AL29" s="9"/>
      <c r="AM29" s="1"/>
      <c r="AN29" s="9"/>
      <c r="AO29" s="9"/>
      <c r="AP29" s="9"/>
      <c r="AQ29" s="1"/>
      <c r="AR29" s="9"/>
      <c r="AS29" s="9"/>
      <c r="AT29" s="9"/>
      <c r="AU29" s="1"/>
      <c r="AV29" s="9"/>
      <c r="AW29" s="9"/>
      <c r="AX29" s="9"/>
      <c r="AY29" s="1"/>
      <c r="AZ29" s="9"/>
      <c r="BA29" s="9"/>
      <c r="BB29" s="9"/>
      <c r="BC29" s="1"/>
      <c r="BD29" s="9"/>
      <c r="BE29" s="9"/>
      <c r="BF29" s="9"/>
      <c r="BG29" s="1"/>
    </row>
    <row r="30" spans="1:59" x14ac:dyDescent="0.25">
      <c r="A30" s="1" t="s">
        <v>360</v>
      </c>
      <c r="B30" s="22" t="s">
        <v>247</v>
      </c>
      <c r="C30" s="21">
        <v>4</v>
      </c>
      <c r="D30" s="170">
        <v>24</v>
      </c>
      <c r="E30" s="61">
        <f t="shared" ref="E30:E35" si="33">D30+1</f>
        <v>25</v>
      </c>
      <c r="F30" s="62">
        <f t="shared" ref="F30:F35" si="34">$BG30/E30</f>
        <v>0.92</v>
      </c>
      <c r="G30" s="49">
        <v>17</v>
      </c>
      <c r="H30" s="49">
        <f t="shared" ref="H30:H35" si="35">+G30+I30</f>
        <v>18</v>
      </c>
      <c r="I30" s="58">
        <v>1</v>
      </c>
      <c r="J30" s="209">
        <v>2027</v>
      </c>
      <c r="K30" s="21">
        <v>2026</v>
      </c>
      <c r="L30" s="21"/>
      <c r="M30" s="21"/>
      <c r="N30" s="21"/>
      <c r="O30" s="49">
        <f t="shared" ref="O30:O35" si="36">+G30+SUM(L30:N30)</f>
        <v>17</v>
      </c>
      <c r="P30" s="9"/>
      <c r="Q30" s="9">
        <v>5</v>
      </c>
      <c r="R30" s="9">
        <v>1</v>
      </c>
      <c r="S30" s="1">
        <f t="shared" ref="S30:S35" si="37">SUM(O30:R30)</f>
        <v>23</v>
      </c>
      <c r="T30" s="9"/>
      <c r="U30" s="9"/>
      <c r="V30" s="9"/>
      <c r="W30" s="1">
        <f t="shared" ref="W30:W35" si="38">SUM(S30:V30)</f>
        <v>23</v>
      </c>
      <c r="X30" s="9"/>
      <c r="Y30" s="9"/>
      <c r="Z30" s="9"/>
      <c r="AA30" s="1">
        <f t="shared" ref="AA30:AA35" si="39">SUM(W30:Z30)</f>
        <v>23</v>
      </c>
      <c r="AB30" s="9"/>
      <c r="AC30" s="9"/>
      <c r="AD30" s="9"/>
      <c r="AE30" s="1">
        <f t="shared" ref="AE30:AE35" si="40">SUM(AA30:AD30)</f>
        <v>23</v>
      </c>
      <c r="AF30" s="9"/>
      <c r="AG30" s="9"/>
      <c r="AH30" s="9"/>
      <c r="AI30" s="1">
        <f t="shared" ref="AI30:AI35" si="41">SUM(AE30:AH30)</f>
        <v>23</v>
      </c>
      <c r="AJ30" s="9"/>
      <c r="AK30" s="9"/>
      <c r="AL30" s="9"/>
      <c r="AM30" s="1">
        <f t="shared" ref="AM30:AM35" si="42">SUM(AI30:AL30)</f>
        <v>23</v>
      </c>
      <c r="AN30" s="9"/>
      <c r="AO30" s="9"/>
      <c r="AP30" s="9"/>
      <c r="AQ30" s="1">
        <f t="shared" ref="AQ30:AQ35" si="43">SUM(AM30:AP30)</f>
        <v>23</v>
      </c>
      <c r="AR30" s="9"/>
      <c r="AS30" s="9"/>
      <c r="AT30" s="9"/>
      <c r="AU30" s="1">
        <f t="shared" ref="AU30:AU35" si="44">SUM(AQ30:AT30)</f>
        <v>23</v>
      </c>
      <c r="AV30" s="9"/>
      <c r="AW30" s="9"/>
      <c r="AX30" s="9"/>
      <c r="AY30" s="1">
        <f t="shared" ref="AY30:AY35" si="45">SUM(AU30:AX30)</f>
        <v>23</v>
      </c>
      <c r="AZ30" s="9"/>
      <c r="BA30" s="9"/>
      <c r="BB30" s="9"/>
      <c r="BC30" s="1">
        <f t="shared" ref="BC30:BC35" si="46">SUM(AY30:BB30)</f>
        <v>23</v>
      </c>
      <c r="BD30" s="9"/>
      <c r="BE30" s="9"/>
      <c r="BF30" s="9"/>
      <c r="BG30" s="1">
        <f t="shared" ref="BG30:BG35" si="47">SUM(BC30:BF30)</f>
        <v>23</v>
      </c>
    </row>
    <row r="31" spans="1:59" s="65" customFormat="1" x14ac:dyDescent="0.25">
      <c r="A31" s="61" t="s">
        <v>360</v>
      </c>
      <c r="B31" s="75" t="s">
        <v>248</v>
      </c>
      <c r="C31" s="74">
        <v>6</v>
      </c>
      <c r="D31" s="169">
        <v>19</v>
      </c>
      <c r="E31" s="61">
        <f t="shared" si="33"/>
        <v>20</v>
      </c>
      <c r="F31" s="62">
        <f t="shared" si="34"/>
        <v>0.6</v>
      </c>
      <c r="G31" s="63">
        <v>12</v>
      </c>
      <c r="H31" s="63">
        <f t="shared" si="35"/>
        <v>12</v>
      </c>
      <c r="I31" s="70"/>
      <c r="J31" s="213" t="s">
        <v>384</v>
      </c>
      <c r="K31" s="21">
        <v>2026</v>
      </c>
      <c r="L31" s="74"/>
      <c r="M31" s="21"/>
      <c r="N31" s="74"/>
      <c r="O31" s="63">
        <f t="shared" si="36"/>
        <v>12</v>
      </c>
      <c r="P31" s="64"/>
      <c r="Q31" s="64"/>
      <c r="R31" s="64"/>
      <c r="S31" s="61">
        <f t="shared" si="37"/>
        <v>12</v>
      </c>
      <c r="T31" s="64"/>
      <c r="U31" s="64"/>
      <c r="V31" s="64"/>
      <c r="W31" s="61">
        <f t="shared" si="38"/>
        <v>12</v>
      </c>
      <c r="X31" s="64"/>
      <c r="Y31" s="64"/>
      <c r="Z31" s="64"/>
      <c r="AA31" s="61">
        <f t="shared" si="39"/>
        <v>12</v>
      </c>
      <c r="AB31" s="64"/>
      <c r="AC31" s="64"/>
      <c r="AD31" s="64"/>
      <c r="AE31" s="61">
        <f t="shared" si="40"/>
        <v>12</v>
      </c>
      <c r="AF31" s="64"/>
      <c r="AG31" s="64"/>
      <c r="AH31" s="64"/>
      <c r="AI31" s="61">
        <f t="shared" si="41"/>
        <v>12</v>
      </c>
      <c r="AJ31" s="64"/>
      <c r="AK31" s="64"/>
      <c r="AL31" s="64"/>
      <c r="AM31" s="61">
        <f t="shared" si="42"/>
        <v>12</v>
      </c>
      <c r="AN31" s="64"/>
      <c r="AO31" s="64"/>
      <c r="AP31" s="64"/>
      <c r="AQ31" s="61">
        <f t="shared" si="43"/>
        <v>12</v>
      </c>
      <c r="AR31" s="64"/>
      <c r="AS31" s="64"/>
      <c r="AT31" s="64"/>
      <c r="AU31" s="61">
        <f t="shared" si="44"/>
        <v>12</v>
      </c>
      <c r="AV31" s="64"/>
      <c r="AW31" s="64"/>
      <c r="AX31" s="64"/>
      <c r="AY31" s="61">
        <f t="shared" si="45"/>
        <v>12</v>
      </c>
      <c r="AZ31" s="64"/>
      <c r="BA31" s="64"/>
      <c r="BB31" s="64"/>
      <c r="BC31" s="61">
        <f t="shared" si="46"/>
        <v>12</v>
      </c>
      <c r="BD31" s="64"/>
      <c r="BE31" s="64"/>
      <c r="BF31" s="64"/>
      <c r="BG31" s="61">
        <f t="shared" si="47"/>
        <v>12</v>
      </c>
    </row>
    <row r="32" spans="1:59" s="65" customFormat="1" x14ac:dyDescent="0.25">
      <c r="A32" s="61" t="s">
        <v>360</v>
      </c>
      <c r="B32" s="64" t="s">
        <v>249</v>
      </c>
      <c r="C32" s="74">
        <v>8</v>
      </c>
      <c r="D32" s="169">
        <v>18</v>
      </c>
      <c r="E32" s="61">
        <f t="shared" si="33"/>
        <v>19</v>
      </c>
      <c r="F32" s="62">
        <f t="shared" si="34"/>
        <v>0.94736842105263153</v>
      </c>
      <c r="G32" s="63">
        <v>17</v>
      </c>
      <c r="H32" s="63">
        <f t="shared" si="35"/>
        <v>17</v>
      </c>
      <c r="I32" s="70"/>
      <c r="J32" s="213">
        <v>2027</v>
      </c>
      <c r="K32" s="21">
        <v>2026</v>
      </c>
      <c r="L32" s="74"/>
      <c r="M32" s="74"/>
      <c r="N32" s="74"/>
      <c r="O32" s="63">
        <f t="shared" si="36"/>
        <v>17</v>
      </c>
      <c r="P32" s="64"/>
      <c r="Q32" s="64">
        <v>1</v>
      </c>
      <c r="R32" s="64"/>
      <c r="S32" s="61">
        <f t="shared" si="37"/>
        <v>18</v>
      </c>
      <c r="T32" s="64"/>
      <c r="U32" s="64"/>
      <c r="V32" s="64"/>
      <c r="W32" s="61">
        <f t="shared" si="38"/>
        <v>18</v>
      </c>
      <c r="X32" s="64"/>
      <c r="Y32" s="64"/>
      <c r="Z32" s="64"/>
      <c r="AA32" s="61">
        <f t="shared" si="39"/>
        <v>18</v>
      </c>
      <c r="AB32" s="64"/>
      <c r="AC32" s="64"/>
      <c r="AD32" s="64"/>
      <c r="AE32" s="61">
        <f t="shared" si="40"/>
        <v>18</v>
      </c>
      <c r="AF32" s="64"/>
      <c r="AG32" s="64"/>
      <c r="AH32" s="64"/>
      <c r="AI32" s="61">
        <f t="shared" si="41"/>
        <v>18</v>
      </c>
      <c r="AJ32" s="64"/>
      <c r="AK32" s="64"/>
      <c r="AL32" s="64"/>
      <c r="AM32" s="61">
        <f t="shared" si="42"/>
        <v>18</v>
      </c>
      <c r="AN32" s="64"/>
      <c r="AO32" s="64"/>
      <c r="AP32" s="64"/>
      <c r="AQ32" s="61">
        <f t="shared" si="43"/>
        <v>18</v>
      </c>
      <c r="AR32" s="64"/>
      <c r="AS32" s="64"/>
      <c r="AT32" s="64"/>
      <c r="AU32" s="61">
        <f t="shared" si="44"/>
        <v>18</v>
      </c>
      <c r="AV32" s="64"/>
      <c r="AW32" s="64"/>
      <c r="AX32" s="64"/>
      <c r="AY32" s="61">
        <f t="shared" si="45"/>
        <v>18</v>
      </c>
      <c r="AZ32" s="64"/>
      <c r="BA32" s="64"/>
      <c r="BB32" s="64"/>
      <c r="BC32" s="61">
        <f t="shared" si="46"/>
        <v>18</v>
      </c>
      <c r="BD32" s="64"/>
      <c r="BE32" s="64"/>
      <c r="BF32" s="64"/>
      <c r="BG32" s="61">
        <f t="shared" si="47"/>
        <v>18</v>
      </c>
    </row>
    <row r="33" spans="1:59" s="65" customFormat="1" x14ac:dyDescent="0.25">
      <c r="A33" s="61" t="s">
        <v>360</v>
      </c>
      <c r="B33" s="90" t="s">
        <v>250</v>
      </c>
      <c r="C33" s="99">
        <v>9</v>
      </c>
      <c r="D33" s="100">
        <v>26</v>
      </c>
      <c r="E33" s="61">
        <f t="shared" si="33"/>
        <v>27</v>
      </c>
      <c r="F33" s="62">
        <f t="shared" si="34"/>
        <v>0.92592592592592593</v>
      </c>
      <c r="G33" s="63">
        <v>8</v>
      </c>
      <c r="H33" s="63">
        <f t="shared" si="35"/>
        <v>8</v>
      </c>
      <c r="I33" s="70"/>
      <c r="J33" s="213">
        <v>2027</v>
      </c>
      <c r="K33" s="21">
        <v>2026</v>
      </c>
      <c r="L33" s="64"/>
      <c r="M33" s="64"/>
      <c r="N33" s="64"/>
      <c r="O33" s="63">
        <f t="shared" si="36"/>
        <v>8</v>
      </c>
      <c r="P33" s="64"/>
      <c r="Q33" s="64">
        <v>17</v>
      </c>
      <c r="R33" s="64"/>
      <c r="S33" s="61">
        <f t="shared" si="37"/>
        <v>25</v>
      </c>
      <c r="T33" s="64"/>
      <c r="U33" s="64"/>
      <c r="V33" s="64"/>
      <c r="W33" s="61">
        <f t="shared" si="38"/>
        <v>25</v>
      </c>
      <c r="X33" s="64"/>
      <c r="Y33" s="64"/>
      <c r="Z33" s="64"/>
      <c r="AA33" s="61">
        <f t="shared" si="39"/>
        <v>25</v>
      </c>
      <c r="AB33" s="64"/>
      <c r="AC33" s="64"/>
      <c r="AD33" s="64"/>
      <c r="AE33" s="61">
        <f t="shared" si="40"/>
        <v>25</v>
      </c>
      <c r="AF33" s="64"/>
      <c r="AG33" s="64"/>
      <c r="AH33" s="64"/>
      <c r="AI33" s="61">
        <f t="shared" si="41"/>
        <v>25</v>
      </c>
      <c r="AJ33" s="64"/>
      <c r="AK33" s="64"/>
      <c r="AL33" s="64"/>
      <c r="AM33" s="61">
        <f t="shared" si="42"/>
        <v>25</v>
      </c>
      <c r="AN33" s="64"/>
      <c r="AO33" s="64"/>
      <c r="AP33" s="64"/>
      <c r="AQ33" s="61">
        <f t="shared" si="43"/>
        <v>25</v>
      </c>
      <c r="AR33" s="64"/>
      <c r="AS33" s="64"/>
      <c r="AT33" s="64"/>
      <c r="AU33" s="61">
        <f t="shared" si="44"/>
        <v>25</v>
      </c>
      <c r="AV33" s="64"/>
      <c r="AW33" s="64"/>
      <c r="AX33" s="64"/>
      <c r="AY33" s="61">
        <f t="shared" si="45"/>
        <v>25</v>
      </c>
      <c r="AZ33" s="64"/>
      <c r="BA33" s="64"/>
      <c r="BB33" s="64"/>
      <c r="BC33" s="61">
        <f t="shared" si="46"/>
        <v>25</v>
      </c>
      <c r="BD33" s="64"/>
      <c r="BE33" s="64"/>
      <c r="BF33" s="64"/>
      <c r="BG33" s="61">
        <f t="shared" si="47"/>
        <v>25</v>
      </c>
    </row>
    <row r="34" spans="1:59" s="65" customFormat="1" x14ac:dyDescent="0.25">
      <c r="A34" s="61" t="s">
        <v>360</v>
      </c>
      <c r="B34" s="64" t="s">
        <v>251</v>
      </c>
      <c r="C34" s="74">
        <v>12</v>
      </c>
      <c r="D34" s="169">
        <v>19</v>
      </c>
      <c r="E34" s="61">
        <f t="shared" si="33"/>
        <v>20</v>
      </c>
      <c r="F34" s="62">
        <f t="shared" si="34"/>
        <v>0.3</v>
      </c>
      <c r="G34" s="63">
        <v>6</v>
      </c>
      <c r="H34" s="63">
        <f t="shared" si="35"/>
        <v>6</v>
      </c>
      <c r="I34" s="70"/>
      <c r="J34" s="213">
        <v>2027</v>
      </c>
      <c r="K34" s="21">
        <v>2026</v>
      </c>
      <c r="L34" s="74"/>
      <c r="M34" s="74"/>
      <c r="N34" s="74"/>
      <c r="O34" s="63">
        <f t="shared" si="36"/>
        <v>6</v>
      </c>
      <c r="P34" s="64"/>
      <c r="Q34" s="64"/>
      <c r="R34" s="64"/>
      <c r="S34" s="61">
        <f t="shared" si="37"/>
        <v>6</v>
      </c>
      <c r="T34" s="64"/>
      <c r="U34" s="64"/>
      <c r="V34" s="64"/>
      <c r="W34" s="61">
        <f t="shared" si="38"/>
        <v>6</v>
      </c>
      <c r="X34" s="64"/>
      <c r="Y34" s="64"/>
      <c r="Z34" s="64"/>
      <c r="AA34" s="61">
        <f t="shared" si="39"/>
        <v>6</v>
      </c>
      <c r="AB34" s="64"/>
      <c r="AC34" s="64"/>
      <c r="AD34" s="64"/>
      <c r="AE34" s="61">
        <f t="shared" si="40"/>
        <v>6</v>
      </c>
      <c r="AF34" s="64"/>
      <c r="AG34" s="64"/>
      <c r="AH34" s="64"/>
      <c r="AI34" s="61">
        <f t="shared" si="41"/>
        <v>6</v>
      </c>
      <c r="AJ34" s="64"/>
      <c r="AK34" s="64"/>
      <c r="AL34" s="64"/>
      <c r="AM34" s="61">
        <f t="shared" si="42"/>
        <v>6</v>
      </c>
      <c r="AN34" s="64"/>
      <c r="AO34" s="64"/>
      <c r="AP34" s="64"/>
      <c r="AQ34" s="61">
        <f t="shared" si="43"/>
        <v>6</v>
      </c>
      <c r="AR34" s="64"/>
      <c r="AS34" s="64"/>
      <c r="AT34" s="64"/>
      <c r="AU34" s="61">
        <f t="shared" si="44"/>
        <v>6</v>
      </c>
      <c r="AV34" s="64"/>
      <c r="AW34" s="64"/>
      <c r="AX34" s="64"/>
      <c r="AY34" s="61">
        <f t="shared" si="45"/>
        <v>6</v>
      </c>
      <c r="AZ34" s="64"/>
      <c r="BA34" s="64"/>
      <c r="BB34" s="64"/>
      <c r="BC34" s="61">
        <f t="shared" si="46"/>
        <v>6</v>
      </c>
      <c r="BD34" s="64"/>
      <c r="BE34" s="64"/>
      <c r="BF34" s="64"/>
      <c r="BG34" s="61">
        <f t="shared" si="47"/>
        <v>6</v>
      </c>
    </row>
    <row r="35" spans="1:59" x14ac:dyDescent="0.25">
      <c r="A35" s="4" t="s">
        <v>360</v>
      </c>
      <c r="B35" s="8" t="s">
        <v>252</v>
      </c>
      <c r="C35" s="48">
        <v>23</v>
      </c>
      <c r="D35" s="171">
        <v>20</v>
      </c>
      <c r="E35" s="61">
        <f t="shared" si="33"/>
        <v>21</v>
      </c>
      <c r="F35" s="2">
        <f t="shared" si="34"/>
        <v>0.61904761904761907</v>
      </c>
      <c r="G35" s="53">
        <v>13</v>
      </c>
      <c r="H35" s="49">
        <f t="shared" si="35"/>
        <v>13</v>
      </c>
      <c r="I35" s="57"/>
      <c r="J35" s="213">
        <v>2027</v>
      </c>
      <c r="K35" s="21">
        <v>2026</v>
      </c>
      <c r="L35" s="48"/>
      <c r="M35" s="48"/>
      <c r="N35" s="48"/>
      <c r="O35" s="49">
        <f t="shared" si="36"/>
        <v>13</v>
      </c>
      <c r="P35" s="8"/>
      <c r="Q35" s="8"/>
      <c r="R35" s="8"/>
      <c r="S35" s="1">
        <f t="shared" si="37"/>
        <v>13</v>
      </c>
      <c r="T35" s="8"/>
      <c r="U35" s="8"/>
      <c r="V35" s="8"/>
      <c r="W35" s="1">
        <f t="shared" si="38"/>
        <v>13</v>
      </c>
      <c r="X35" s="8"/>
      <c r="Y35" s="8"/>
      <c r="Z35" s="8"/>
      <c r="AA35" s="1">
        <f t="shared" si="39"/>
        <v>13</v>
      </c>
      <c r="AB35" s="8"/>
      <c r="AC35" s="8"/>
      <c r="AD35" s="8"/>
      <c r="AE35" s="1">
        <f t="shared" si="40"/>
        <v>13</v>
      </c>
      <c r="AF35" s="8"/>
      <c r="AG35" s="8"/>
      <c r="AH35" s="8"/>
      <c r="AI35" s="1">
        <f t="shared" si="41"/>
        <v>13</v>
      </c>
      <c r="AJ35" s="8"/>
      <c r="AK35" s="8"/>
      <c r="AL35" s="8"/>
      <c r="AM35" s="1">
        <f t="shared" si="42"/>
        <v>13</v>
      </c>
      <c r="AN35" s="8"/>
      <c r="AO35" s="8"/>
      <c r="AP35" s="8"/>
      <c r="AQ35" s="1">
        <f t="shared" si="43"/>
        <v>13</v>
      </c>
      <c r="AR35" s="8"/>
      <c r="AS35" s="8"/>
      <c r="AT35" s="8"/>
      <c r="AU35" s="1">
        <f t="shared" si="44"/>
        <v>13</v>
      </c>
      <c r="AV35" s="8"/>
      <c r="AW35" s="8"/>
      <c r="AX35" s="8"/>
      <c r="AY35" s="1">
        <f t="shared" si="45"/>
        <v>13</v>
      </c>
      <c r="AZ35" s="8"/>
      <c r="BA35" s="8"/>
      <c r="BB35" s="8"/>
      <c r="BC35" s="1">
        <f t="shared" si="46"/>
        <v>13</v>
      </c>
      <c r="BD35" s="8"/>
      <c r="BE35" s="8"/>
      <c r="BF35" s="8"/>
      <c r="BG35" s="1">
        <f t="shared" si="47"/>
        <v>13</v>
      </c>
    </row>
    <row r="36" spans="1:59" x14ac:dyDescent="0.25">
      <c r="A36" s="4"/>
      <c r="B36" s="4"/>
      <c r="C36" s="4"/>
      <c r="D36" s="14"/>
      <c r="E36" s="4"/>
      <c r="F36" s="4"/>
      <c r="G36" s="53"/>
      <c r="H36" s="53"/>
      <c r="I36" s="53"/>
      <c r="J36" s="14"/>
      <c r="K36" s="14"/>
      <c r="L36" s="4">
        <f t="shared" ref="L36:AK36" si="48">SUM(L29:L35)</f>
        <v>0</v>
      </c>
      <c r="M36" s="4">
        <f t="shared" si="48"/>
        <v>0</v>
      </c>
      <c r="N36" s="4">
        <f t="shared" si="48"/>
        <v>0</v>
      </c>
      <c r="O36" s="4">
        <f t="shared" si="48"/>
        <v>73</v>
      </c>
      <c r="P36" s="4">
        <f t="shared" si="48"/>
        <v>0</v>
      </c>
      <c r="Q36" s="4">
        <f t="shared" si="48"/>
        <v>23</v>
      </c>
      <c r="R36" s="4">
        <f t="shared" si="48"/>
        <v>1</v>
      </c>
      <c r="S36" s="4">
        <f t="shared" si="48"/>
        <v>97</v>
      </c>
      <c r="T36" s="4">
        <f t="shared" si="48"/>
        <v>0</v>
      </c>
      <c r="U36" s="4">
        <f t="shared" si="48"/>
        <v>0</v>
      </c>
      <c r="V36" s="4">
        <f t="shared" si="48"/>
        <v>0</v>
      </c>
      <c r="W36" s="4">
        <f t="shared" si="48"/>
        <v>97</v>
      </c>
      <c r="X36" s="4">
        <f t="shared" si="48"/>
        <v>0</v>
      </c>
      <c r="Y36" s="4">
        <f t="shared" si="48"/>
        <v>0</v>
      </c>
      <c r="Z36" s="4">
        <f t="shared" si="48"/>
        <v>0</v>
      </c>
      <c r="AA36" s="4">
        <f t="shared" si="48"/>
        <v>97</v>
      </c>
      <c r="AB36" s="4">
        <f t="shared" si="48"/>
        <v>0</v>
      </c>
      <c r="AC36" s="4">
        <f t="shared" si="48"/>
        <v>0</v>
      </c>
      <c r="AD36" s="4">
        <f t="shared" si="48"/>
        <v>0</v>
      </c>
      <c r="AE36" s="4">
        <f t="shared" si="48"/>
        <v>97</v>
      </c>
      <c r="AF36" s="4">
        <f t="shared" si="48"/>
        <v>0</v>
      </c>
      <c r="AG36" s="4">
        <f t="shared" si="48"/>
        <v>0</v>
      </c>
      <c r="AH36" s="4">
        <f t="shared" si="48"/>
        <v>0</v>
      </c>
      <c r="AI36" s="4">
        <f t="shared" si="48"/>
        <v>97</v>
      </c>
      <c r="AJ36" s="4">
        <f t="shared" si="48"/>
        <v>0</v>
      </c>
      <c r="AK36" s="4">
        <f t="shared" si="48"/>
        <v>0</v>
      </c>
      <c r="AL36" s="4">
        <f t="shared" ref="AL36:BG36" si="49">SUM(AL29:AL35)</f>
        <v>0</v>
      </c>
      <c r="AM36" s="4">
        <f t="shared" si="49"/>
        <v>97</v>
      </c>
      <c r="AN36" s="4">
        <f t="shared" si="49"/>
        <v>0</v>
      </c>
      <c r="AO36" s="4">
        <f t="shared" si="49"/>
        <v>0</v>
      </c>
      <c r="AP36" s="4">
        <f t="shared" si="49"/>
        <v>0</v>
      </c>
      <c r="AQ36" s="4">
        <f t="shared" si="49"/>
        <v>97</v>
      </c>
      <c r="AR36" s="4">
        <f t="shared" si="49"/>
        <v>0</v>
      </c>
      <c r="AS36" s="4">
        <f t="shared" si="49"/>
        <v>0</v>
      </c>
      <c r="AT36" s="4">
        <f t="shared" si="49"/>
        <v>0</v>
      </c>
      <c r="AU36" s="4">
        <f t="shared" si="49"/>
        <v>97</v>
      </c>
      <c r="AV36" s="4">
        <f t="shared" si="49"/>
        <v>0</v>
      </c>
      <c r="AW36" s="4">
        <f t="shared" si="49"/>
        <v>0</v>
      </c>
      <c r="AX36" s="4">
        <f t="shared" si="49"/>
        <v>0</v>
      </c>
      <c r="AY36" s="4">
        <f t="shared" si="49"/>
        <v>97</v>
      </c>
      <c r="AZ36" s="4">
        <f t="shared" si="49"/>
        <v>0</v>
      </c>
      <c r="BA36" s="4">
        <f t="shared" si="49"/>
        <v>0</v>
      </c>
      <c r="BB36" s="4">
        <f t="shared" si="49"/>
        <v>0</v>
      </c>
      <c r="BC36" s="4">
        <f t="shared" si="49"/>
        <v>97</v>
      </c>
      <c r="BD36" s="4">
        <f t="shared" si="49"/>
        <v>0</v>
      </c>
      <c r="BE36" s="4">
        <f t="shared" si="49"/>
        <v>0</v>
      </c>
      <c r="BF36" s="4">
        <f t="shared" si="49"/>
        <v>0</v>
      </c>
      <c r="BG36" s="4">
        <f t="shared" si="49"/>
        <v>97</v>
      </c>
    </row>
    <row r="37" spans="1:59" x14ac:dyDescent="0.25">
      <c r="A37" s="1"/>
      <c r="B37" s="1" t="s">
        <v>31</v>
      </c>
      <c r="C37" s="1">
        <f>COUNT(C30:C35)</f>
        <v>6</v>
      </c>
      <c r="D37" s="12">
        <f>SUM(D29:D35)</f>
        <v>126</v>
      </c>
      <c r="E37" s="1">
        <f>SUM(D29:D35)+1</f>
        <v>127</v>
      </c>
      <c r="F37" s="2">
        <f>$BG36/E37</f>
        <v>0.76377952755905509</v>
      </c>
      <c r="G37" s="49">
        <f>SUM(G29:G35)</f>
        <v>73</v>
      </c>
      <c r="H37" s="49">
        <f>SUM(H29:H35)</f>
        <v>74</v>
      </c>
      <c r="I37" s="49">
        <f>SUM(I29:I35)</f>
        <v>1</v>
      </c>
      <c r="J37" s="12"/>
      <c r="K37" s="12"/>
      <c r="L37" s="4">
        <f>SUM(L29:L34)</f>
        <v>0</v>
      </c>
      <c r="M37" s="4">
        <f>SUM(M30:M34)</f>
        <v>0</v>
      </c>
      <c r="N37" s="4">
        <f>SUM(N30:N34)</f>
        <v>0</v>
      </c>
      <c r="O37" s="2">
        <f>O36/E37</f>
        <v>0.57480314960629919</v>
      </c>
      <c r="P37" s="1">
        <f>L36+P36</f>
        <v>0</v>
      </c>
      <c r="Q37" s="1">
        <f>M36+Q36</f>
        <v>23</v>
      </c>
      <c r="R37" s="1">
        <f>N36+R36</f>
        <v>1</v>
      </c>
      <c r="S37" s="2">
        <f>S36/E37</f>
        <v>0.76377952755905509</v>
      </c>
      <c r="T37" s="1">
        <f>P37+T36</f>
        <v>0</v>
      </c>
      <c r="U37" s="1">
        <f>Q37+U36</f>
        <v>23</v>
      </c>
      <c r="V37" s="1">
        <f>R37+V36</f>
        <v>1</v>
      </c>
      <c r="W37" s="2">
        <f>W36/E37</f>
        <v>0.76377952755905509</v>
      </c>
      <c r="X37" s="1">
        <f>T37+X36</f>
        <v>0</v>
      </c>
      <c r="Y37" s="1">
        <f>U37+Y36</f>
        <v>23</v>
      </c>
      <c r="Z37" s="1">
        <f>V37+Z36</f>
        <v>1</v>
      </c>
      <c r="AA37" s="2">
        <f>AA36/E37</f>
        <v>0.76377952755905509</v>
      </c>
      <c r="AB37" s="1">
        <f>X37+AB36</f>
        <v>0</v>
      </c>
      <c r="AC37" s="1">
        <f>Y37+AC36</f>
        <v>23</v>
      </c>
      <c r="AD37" s="1">
        <f>Z37+AD36</f>
        <v>1</v>
      </c>
      <c r="AE37" s="2">
        <f>AE36/E37</f>
        <v>0.76377952755905509</v>
      </c>
      <c r="AF37" s="1">
        <f>AB37+AF36</f>
        <v>0</v>
      </c>
      <c r="AG37" s="1">
        <f>AC37+AG36</f>
        <v>23</v>
      </c>
      <c r="AH37" s="1">
        <f>AD37+AH36</f>
        <v>1</v>
      </c>
      <c r="AI37" s="2">
        <f>AI36/E37</f>
        <v>0.76377952755905509</v>
      </c>
      <c r="AJ37" s="1">
        <f>AF37+AJ36</f>
        <v>0</v>
      </c>
      <c r="AK37" s="1">
        <f>AG37+AK36</f>
        <v>23</v>
      </c>
      <c r="AL37" s="1">
        <f>AH37+AL36</f>
        <v>1</v>
      </c>
      <c r="AM37" s="2">
        <f>AM36/E37</f>
        <v>0.76377952755905509</v>
      </c>
      <c r="AN37" s="1">
        <f>AJ37+AN36</f>
        <v>0</v>
      </c>
      <c r="AO37" s="1">
        <f>AK37+AO36</f>
        <v>23</v>
      </c>
      <c r="AP37" s="1">
        <f>AL37+AP36</f>
        <v>1</v>
      </c>
      <c r="AQ37" s="2">
        <f>AQ36/E37</f>
        <v>0.76377952755905509</v>
      </c>
      <c r="AR37" s="1">
        <f>AN37+AR36</f>
        <v>0</v>
      </c>
      <c r="AS37" s="1">
        <f>AO37+AS36</f>
        <v>23</v>
      </c>
      <c r="AT37" s="1">
        <f>AP37+AT36</f>
        <v>1</v>
      </c>
      <c r="AU37" s="2">
        <f>AU36/E37</f>
        <v>0.76377952755905509</v>
      </c>
      <c r="AV37" s="1">
        <f>AR37+AV36</f>
        <v>0</v>
      </c>
      <c r="AW37" s="1">
        <f>AS37+AW36</f>
        <v>23</v>
      </c>
      <c r="AX37" s="1">
        <f>AT37+AX36</f>
        <v>1</v>
      </c>
      <c r="AY37" s="2">
        <f>AY36/E37</f>
        <v>0.76377952755905509</v>
      </c>
      <c r="AZ37" s="1">
        <f>AV37+AZ36</f>
        <v>0</v>
      </c>
      <c r="BA37" s="1">
        <f>AW37+BA36</f>
        <v>23</v>
      </c>
      <c r="BB37" s="1">
        <f>AX37+BB36</f>
        <v>1</v>
      </c>
      <c r="BC37" s="2">
        <f>BC36/E37</f>
        <v>0.76377952755905509</v>
      </c>
      <c r="BD37" s="1">
        <f>AZ37+BD36</f>
        <v>0</v>
      </c>
      <c r="BE37" s="1">
        <f>BA37+BE36</f>
        <v>23</v>
      </c>
      <c r="BF37" s="1">
        <f>BB37+BF36</f>
        <v>1</v>
      </c>
      <c r="BG37" s="2">
        <f>BG36/E37</f>
        <v>0.76377952755905509</v>
      </c>
    </row>
  </sheetData>
  <mergeCells count="12">
    <mergeCell ref="AZ1:BC1"/>
    <mergeCell ref="BD1:BG1"/>
    <mergeCell ref="AF1:AI1"/>
    <mergeCell ref="AJ1:AM1"/>
    <mergeCell ref="AN1:AQ1"/>
    <mergeCell ref="AR1:AU1"/>
    <mergeCell ref="AV1:AY1"/>
    <mergeCell ref="L1:O1"/>
    <mergeCell ref="P1:S1"/>
    <mergeCell ref="T1:W1"/>
    <mergeCell ref="X1:AA1"/>
    <mergeCell ref="AB1:AE1"/>
  </mergeCells>
  <phoneticPr fontId="7" type="noConversion"/>
  <pageMargins left="0.2" right="0.2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BH28"/>
  <sheetViews>
    <sheetView zoomScale="140" zoomScaleNormal="140" workbookViewId="0">
      <pane xSplit="12" ySplit="2" topLeftCell="AC18" activePane="bottomRight" state="frozen"/>
      <selection pane="topRight" activeCell="A19" sqref="A19:XFD48"/>
      <selection pane="bottomLeft" activeCell="A19" sqref="A19:XFD48"/>
      <selection pane="bottomRight" activeCell="AD9" sqref="AD9"/>
    </sheetView>
  </sheetViews>
  <sheetFormatPr defaultColWidth="8.85546875" defaultRowHeight="15" x14ac:dyDescent="0.25"/>
  <cols>
    <col min="1" max="1" width="15" bestFit="1" customWidth="1"/>
    <col min="2" max="2" width="19.7109375" bestFit="1" customWidth="1"/>
    <col min="3" max="3" width="4.42578125" customWidth="1"/>
    <col min="4" max="4" width="6.140625" hidden="1" customWidth="1"/>
    <col min="5" max="5" width="5.42578125" style="154" bestFit="1" customWidth="1"/>
    <col min="6" max="6" width="5.140625" bestFit="1" customWidth="1"/>
    <col min="7" max="7" width="9.28515625" customWidth="1"/>
    <col min="8" max="8" width="5.140625" customWidth="1"/>
    <col min="9" max="9" width="8" customWidth="1"/>
    <col min="10" max="10" width="5" customWidth="1"/>
    <col min="11" max="11" width="5.42578125" style="154" customWidth="1"/>
    <col min="12" max="12" width="8.140625" style="154" customWidth="1"/>
    <col min="13" max="15" width="3" bestFit="1" customWidth="1"/>
    <col min="16" max="16" width="7.140625" customWidth="1"/>
    <col min="17" max="19" width="3" bestFit="1" customWidth="1"/>
    <col min="20" max="20" width="7.140625" customWidth="1"/>
    <col min="21" max="22" width="2.85546875" customWidth="1"/>
    <col min="23" max="23" width="3" customWidth="1"/>
    <col min="24" max="24" width="7.140625" customWidth="1"/>
    <col min="25" max="27" width="2.85546875" customWidth="1"/>
    <col min="28" max="28" width="7" customWidth="1"/>
    <col min="29" max="31" width="3" customWidth="1"/>
    <col min="32" max="32" width="7.140625" customWidth="1"/>
    <col min="33" max="33" width="3" customWidth="1"/>
    <col min="34" max="34" width="5.7109375" customWidth="1"/>
    <col min="35" max="35" width="3" customWidth="1"/>
    <col min="36" max="36" width="8.140625" customWidth="1"/>
    <col min="37" max="37" width="3" customWidth="1"/>
    <col min="38" max="38" width="4.85546875" customWidth="1"/>
    <col min="39" max="39" width="3" customWidth="1"/>
    <col min="40" max="40" width="7.140625" customWidth="1"/>
    <col min="41" max="41" width="2.85546875" customWidth="1"/>
    <col min="42" max="42" width="5.28515625" customWidth="1"/>
    <col min="43" max="43" width="2.85546875" customWidth="1"/>
    <col min="44" max="44" width="7.140625" customWidth="1"/>
    <col min="45" max="45" width="2.85546875" customWidth="1"/>
    <col min="46" max="46" width="4.5703125" customWidth="1"/>
    <col min="47" max="47" width="3" customWidth="1"/>
    <col min="48" max="48" width="7.140625" customWidth="1"/>
    <col min="49" max="49" width="2.85546875" customWidth="1"/>
    <col min="50" max="50" width="4.7109375" customWidth="1"/>
    <col min="51" max="51" width="2.85546875" customWidth="1"/>
    <col min="52" max="52" width="8.7109375" customWidth="1"/>
    <col min="53" max="53" width="2.85546875" customWidth="1"/>
    <col min="54" max="54" width="4.28515625" customWidth="1"/>
    <col min="55" max="55" width="2.85546875" customWidth="1"/>
    <col min="56" max="56" width="8.5703125" customWidth="1"/>
    <col min="57" max="57" width="2.85546875" customWidth="1"/>
    <col min="58" max="58" width="4.28515625" customWidth="1"/>
    <col min="59" max="59" width="2.85546875" customWidth="1"/>
    <col min="60" max="60" width="8.140625" customWidth="1"/>
  </cols>
  <sheetData>
    <row r="1" spans="1:60" x14ac:dyDescent="0.25">
      <c r="A1" s="27"/>
      <c r="B1" s="27"/>
      <c r="C1" s="27"/>
      <c r="D1" s="27"/>
      <c r="E1" s="31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s="52" customFormat="1" ht="30" customHeight="1" thickBot="1" x14ac:dyDescent="0.3">
      <c r="A2" s="50" t="s">
        <v>12</v>
      </c>
      <c r="B2" s="50" t="s">
        <v>13</v>
      </c>
      <c r="C2" s="50" t="s">
        <v>14</v>
      </c>
      <c r="D2" s="50" t="s">
        <v>15</v>
      </c>
      <c r="E2" s="51" t="s">
        <v>16</v>
      </c>
      <c r="F2" s="51" t="s">
        <v>17</v>
      </c>
      <c r="G2" s="51" t="s">
        <v>18</v>
      </c>
      <c r="H2" s="51" t="s">
        <v>19</v>
      </c>
      <c r="I2" s="51" t="s">
        <v>20</v>
      </c>
      <c r="J2" s="51" t="s">
        <v>21</v>
      </c>
      <c r="K2" s="51" t="s">
        <v>22</v>
      </c>
      <c r="L2" s="51" t="s">
        <v>23</v>
      </c>
      <c r="M2" s="51" t="s">
        <v>24</v>
      </c>
      <c r="N2" s="51" t="s">
        <v>25</v>
      </c>
      <c r="O2" s="51" t="s">
        <v>26</v>
      </c>
      <c r="P2" s="51" t="s">
        <v>27</v>
      </c>
      <c r="Q2" s="51" t="s">
        <v>24</v>
      </c>
      <c r="R2" s="51" t="s">
        <v>25</v>
      </c>
      <c r="S2" s="51" t="s">
        <v>26</v>
      </c>
      <c r="T2" s="51" t="s">
        <v>27</v>
      </c>
      <c r="U2" s="51" t="s">
        <v>24</v>
      </c>
      <c r="V2" s="51" t="s">
        <v>25</v>
      </c>
      <c r="W2" s="51" t="s">
        <v>26</v>
      </c>
      <c r="X2" s="51" t="s">
        <v>27</v>
      </c>
      <c r="Y2" s="51" t="s">
        <v>24</v>
      </c>
      <c r="Z2" s="51" t="s">
        <v>25</v>
      </c>
      <c r="AA2" s="51" t="s">
        <v>26</v>
      </c>
      <c r="AB2" s="51" t="s">
        <v>27</v>
      </c>
      <c r="AC2" s="51" t="s">
        <v>24</v>
      </c>
      <c r="AD2" s="51" t="s">
        <v>25</v>
      </c>
      <c r="AE2" s="51" t="s">
        <v>26</v>
      </c>
      <c r="AF2" s="51" t="s">
        <v>27</v>
      </c>
      <c r="AG2" s="51" t="s">
        <v>24</v>
      </c>
      <c r="AH2" s="51" t="s">
        <v>25</v>
      </c>
      <c r="AI2" s="51" t="s">
        <v>26</v>
      </c>
      <c r="AJ2" s="51" t="s">
        <v>27</v>
      </c>
      <c r="AK2" s="51" t="s">
        <v>24</v>
      </c>
      <c r="AL2" s="51" t="s">
        <v>25</v>
      </c>
      <c r="AM2" s="51" t="s">
        <v>26</v>
      </c>
      <c r="AN2" s="51" t="s">
        <v>27</v>
      </c>
      <c r="AO2" s="51" t="s">
        <v>24</v>
      </c>
      <c r="AP2" s="51" t="s">
        <v>25</v>
      </c>
      <c r="AQ2" s="51" t="s">
        <v>26</v>
      </c>
      <c r="AR2" s="51" t="s">
        <v>27</v>
      </c>
      <c r="AS2" s="51" t="s">
        <v>24</v>
      </c>
      <c r="AT2" s="51" t="s">
        <v>25</v>
      </c>
      <c r="AU2" s="51" t="s">
        <v>26</v>
      </c>
      <c r="AV2" s="51" t="s">
        <v>27</v>
      </c>
      <c r="AW2" s="51" t="s">
        <v>24</v>
      </c>
      <c r="AX2" s="51" t="s">
        <v>25</v>
      </c>
      <c r="AY2" s="51" t="s">
        <v>26</v>
      </c>
      <c r="AZ2" s="51" t="s">
        <v>27</v>
      </c>
      <c r="BA2" s="51" t="s">
        <v>24</v>
      </c>
      <c r="BB2" s="51" t="s">
        <v>25</v>
      </c>
      <c r="BC2" s="51" t="s">
        <v>26</v>
      </c>
      <c r="BD2" s="51" t="s">
        <v>27</v>
      </c>
      <c r="BE2" s="51" t="s">
        <v>24</v>
      </c>
      <c r="BF2" s="51" t="s">
        <v>25</v>
      </c>
      <c r="BG2" s="51" t="s">
        <v>26</v>
      </c>
      <c r="BH2" s="51" t="s">
        <v>27</v>
      </c>
    </row>
    <row r="3" spans="1:60" x14ac:dyDescent="0.25">
      <c r="A3" s="3" t="s">
        <v>253</v>
      </c>
      <c r="B3" s="4"/>
      <c r="C3" s="4"/>
      <c r="D3" s="4"/>
      <c r="E3" s="48"/>
      <c r="F3" s="4"/>
      <c r="G3" s="5"/>
      <c r="H3" s="53"/>
      <c r="I3" s="53"/>
      <c r="J3" s="53"/>
      <c r="K3" s="48" t="s">
        <v>384</v>
      </c>
      <c r="L3" s="48">
        <v>2026</v>
      </c>
      <c r="M3" s="8"/>
      <c r="N3" s="8"/>
      <c r="O3" s="8"/>
      <c r="P3" s="53">
        <f>+H3</f>
        <v>0</v>
      </c>
      <c r="Q3" s="8"/>
      <c r="R3" s="8"/>
      <c r="S3" s="8"/>
      <c r="T3" s="49">
        <f t="shared" ref="T3:T11" si="0">SUM(P3:S3)</f>
        <v>0</v>
      </c>
      <c r="U3" s="8"/>
      <c r="V3" s="8"/>
      <c r="W3" s="8"/>
      <c r="X3" s="1">
        <f t="shared" ref="X3:X11" si="1">SUM(T3:W3)</f>
        <v>0</v>
      </c>
      <c r="Y3" s="8"/>
      <c r="Z3" s="8"/>
      <c r="AA3" s="8"/>
      <c r="AB3" s="1">
        <f t="shared" ref="AB3:AB11" si="2">SUM(X3:AA3)</f>
        <v>0</v>
      </c>
      <c r="AC3" s="8"/>
      <c r="AD3" s="8"/>
      <c r="AE3" s="8"/>
      <c r="AF3" s="1">
        <f t="shared" ref="AF3:AF11" si="3">SUM(AB3:AE3)</f>
        <v>0</v>
      </c>
      <c r="AG3" s="8"/>
      <c r="AH3" s="8"/>
      <c r="AI3" s="8"/>
      <c r="AJ3" s="1">
        <f t="shared" ref="AJ3:AJ11" si="4">SUM(AF3:AI3)</f>
        <v>0</v>
      </c>
      <c r="AK3" s="8"/>
      <c r="AL3" s="8"/>
      <c r="AM3" s="8"/>
      <c r="AN3" s="1">
        <f t="shared" ref="AN3:AN11" si="5">SUM(AJ3:AM3)</f>
        <v>0</v>
      </c>
      <c r="AO3" s="8"/>
      <c r="AP3" s="8"/>
      <c r="AQ3" s="8"/>
      <c r="AR3" s="1">
        <f t="shared" ref="AR3:AR11" si="6">SUM(AN3:AQ3)</f>
        <v>0</v>
      </c>
      <c r="AS3" s="8"/>
      <c r="AT3" s="8"/>
      <c r="AU3" s="8"/>
      <c r="AV3" s="1">
        <f t="shared" ref="AV3:AV11" si="7">SUM(AR3:AU3)</f>
        <v>0</v>
      </c>
      <c r="AW3" s="8"/>
      <c r="AX3" s="8"/>
      <c r="AY3" s="8"/>
      <c r="AZ3" s="1">
        <f t="shared" ref="AZ3:AZ11" si="8">SUM(AV3:AY3)</f>
        <v>0</v>
      </c>
      <c r="BA3" s="8"/>
      <c r="BB3" s="8"/>
      <c r="BC3" s="8"/>
      <c r="BD3" s="1">
        <f t="shared" ref="BD3:BD11" si="9">SUM(AZ3:BC3)</f>
        <v>0</v>
      </c>
      <c r="BE3" s="8"/>
      <c r="BF3" s="8"/>
      <c r="BG3" s="8"/>
      <c r="BH3" s="1">
        <f t="shared" ref="BH3:BH11" si="10">SUM(BD3:BG3)</f>
        <v>0</v>
      </c>
    </row>
    <row r="4" spans="1:60" s="65" customFormat="1" x14ac:dyDescent="0.25">
      <c r="A4" s="61" t="s">
        <v>360</v>
      </c>
      <c r="B4" s="90" t="s">
        <v>254</v>
      </c>
      <c r="C4" s="99">
        <v>1</v>
      </c>
      <c r="D4" s="99">
        <v>9612</v>
      </c>
      <c r="E4" s="74">
        <v>90</v>
      </c>
      <c r="F4" s="61">
        <f>E4+1</f>
        <v>91</v>
      </c>
      <c r="G4" s="68">
        <f t="shared" ref="G4:G11" si="11">$BH4/F4</f>
        <v>1</v>
      </c>
      <c r="H4" s="69">
        <v>88</v>
      </c>
      <c r="I4" s="69">
        <f t="shared" ref="I4:I11" si="12">+H4+J4</f>
        <v>88</v>
      </c>
      <c r="J4" s="69"/>
      <c r="K4" s="208">
        <v>2027</v>
      </c>
      <c r="L4" s="48">
        <v>2026</v>
      </c>
      <c r="M4" s="64"/>
      <c r="N4" s="64"/>
      <c r="O4" s="64"/>
      <c r="P4" s="63">
        <f t="shared" ref="P4:P11" si="13">+H4+SUM(M4:O4)</f>
        <v>88</v>
      </c>
      <c r="Q4" s="64"/>
      <c r="R4" s="64"/>
      <c r="S4" s="64"/>
      <c r="T4" s="63">
        <f t="shared" si="0"/>
        <v>88</v>
      </c>
      <c r="U4" s="64"/>
      <c r="V4" s="64"/>
      <c r="W4" s="64"/>
      <c r="X4" s="61">
        <f t="shared" si="1"/>
        <v>88</v>
      </c>
      <c r="Y4" s="64"/>
      <c r="Z4" s="64"/>
      <c r="AA4" s="64"/>
      <c r="AB4" s="61">
        <f t="shared" si="2"/>
        <v>88</v>
      </c>
      <c r="AC4" s="64">
        <v>3</v>
      </c>
      <c r="AD4" s="64"/>
      <c r="AE4" s="64"/>
      <c r="AF4" s="61">
        <f t="shared" si="3"/>
        <v>91</v>
      </c>
      <c r="AG4" s="64"/>
      <c r="AH4" s="64"/>
      <c r="AI4" s="64"/>
      <c r="AJ4" s="61">
        <f t="shared" si="4"/>
        <v>91</v>
      </c>
      <c r="AK4" s="64"/>
      <c r="AL4" s="64"/>
      <c r="AM4" s="64"/>
      <c r="AN4" s="61">
        <f t="shared" si="5"/>
        <v>91</v>
      </c>
      <c r="AO4" s="64"/>
      <c r="AP4" s="64"/>
      <c r="AQ4" s="64"/>
      <c r="AR4" s="61">
        <f t="shared" si="6"/>
        <v>91</v>
      </c>
      <c r="AS4" s="64"/>
      <c r="AT4" s="64"/>
      <c r="AU4" s="64"/>
      <c r="AV4" s="61">
        <f t="shared" si="7"/>
        <v>91</v>
      </c>
      <c r="AW4" s="64"/>
      <c r="AX4" s="64"/>
      <c r="AY4" s="64"/>
      <c r="AZ4" s="61">
        <f t="shared" si="8"/>
        <v>91</v>
      </c>
      <c r="BA4" s="64"/>
      <c r="BB4" s="64"/>
      <c r="BC4" s="64"/>
      <c r="BD4" s="61">
        <f t="shared" si="9"/>
        <v>91</v>
      </c>
      <c r="BE4" s="64"/>
      <c r="BF4" s="64"/>
      <c r="BG4" s="64"/>
      <c r="BH4" s="61">
        <f t="shared" si="10"/>
        <v>91</v>
      </c>
    </row>
    <row r="5" spans="1:60" s="65" customFormat="1" x14ac:dyDescent="0.25">
      <c r="A5" s="61" t="s">
        <v>360</v>
      </c>
      <c r="B5" s="90" t="s">
        <v>255</v>
      </c>
      <c r="C5" s="99">
        <v>2</v>
      </c>
      <c r="D5" s="99">
        <v>10223</v>
      </c>
      <c r="E5" s="99">
        <v>30</v>
      </c>
      <c r="F5" s="61">
        <f t="shared" ref="F5:F11" si="14">E5+1</f>
        <v>31</v>
      </c>
      <c r="G5" s="68">
        <f t="shared" si="11"/>
        <v>0.967741935483871</v>
      </c>
      <c r="H5" s="69">
        <v>30</v>
      </c>
      <c r="I5" s="69">
        <f t="shared" si="12"/>
        <v>30</v>
      </c>
      <c r="J5" s="69"/>
      <c r="K5" s="208">
        <v>2027</v>
      </c>
      <c r="L5" s="48">
        <v>2026</v>
      </c>
      <c r="M5" s="64"/>
      <c r="N5" s="64"/>
      <c r="O5" s="64"/>
      <c r="P5" s="63">
        <f t="shared" si="13"/>
        <v>30</v>
      </c>
      <c r="Q5" s="64"/>
      <c r="R5" s="64"/>
      <c r="S5" s="64"/>
      <c r="T5" s="63">
        <f t="shared" si="0"/>
        <v>30</v>
      </c>
      <c r="U5" s="64"/>
      <c r="V5" s="64"/>
      <c r="W5" s="64"/>
      <c r="X5" s="61">
        <f t="shared" si="1"/>
        <v>30</v>
      </c>
      <c r="Y5" s="64"/>
      <c r="Z5" s="64"/>
      <c r="AA5" s="64"/>
      <c r="AB5" s="61">
        <f t="shared" si="2"/>
        <v>30</v>
      </c>
      <c r="AC5" s="64"/>
      <c r="AD5" s="64"/>
      <c r="AE5" s="64"/>
      <c r="AF5" s="61">
        <f t="shared" si="3"/>
        <v>30</v>
      </c>
      <c r="AG5" s="64"/>
      <c r="AH5" s="64"/>
      <c r="AI5" s="64"/>
      <c r="AJ5" s="61">
        <f t="shared" si="4"/>
        <v>30</v>
      </c>
      <c r="AK5" s="64"/>
      <c r="AL5" s="64"/>
      <c r="AM5" s="64"/>
      <c r="AN5" s="61">
        <f t="shared" si="5"/>
        <v>30</v>
      </c>
      <c r="AO5" s="64"/>
      <c r="AP5" s="64"/>
      <c r="AQ5" s="64"/>
      <c r="AR5" s="61">
        <f t="shared" si="6"/>
        <v>30</v>
      </c>
      <c r="AS5" s="64"/>
      <c r="AT5" s="64"/>
      <c r="AU5" s="64"/>
      <c r="AV5" s="61">
        <f t="shared" si="7"/>
        <v>30</v>
      </c>
      <c r="AW5" s="64"/>
      <c r="AX5" s="64"/>
      <c r="AY5" s="64"/>
      <c r="AZ5" s="61">
        <f t="shared" si="8"/>
        <v>30</v>
      </c>
      <c r="BA5" s="64"/>
      <c r="BB5" s="64"/>
      <c r="BC5" s="64"/>
      <c r="BD5" s="61">
        <f t="shared" si="9"/>
        <v>30</v>
      </c>
      <c r="BE5" s="64"/>
      <c r="BF5" s="64"/>
      <c r="BG5" s="64"/>
      <c r="BH5" s="61">
        <f t="shared" si="10"/>
        <v>30</v>
      </c>
    </row>
    <row r="6" spans="1:60" s="65" customFormat="1" x14ac:dyDescent="0.25">
      <c r="A6" s="61" t="s">
        <v>360</v>
      </c>
      <c r="B6" s="90" t="s">
        <v>256</v>
      </c>
      <c r="C6" s="99">
        <v>6</v>
      </c>
      <c r="D6" s="99">
        <v>9951</v>
      </c>
      <c r="E6" s="74">
        <v>59</v>
      </c>
      <c r="F6" s="61">
        <f t="shared" si="14"/>
        <v>60</v>
      </c>
      <c r="G6" s="68">
        <f t="shared" si="11"/>
        <v>0.81666666666666665</v>
      </c>
      <c r="H6" s="69">
        <v>48</v>
      </c>
      <c r="I6" s="69">
        <f t="shared" si="12"/>
        <v>48</v>
      </c>
      <c r="J6" s="69"/>
      <c r="K6" s="208">
        <v>2027</v>
      </c>
      <c r="L6" s="48">
        <v>2026</v>
      </c>
      <c r="M6" s="64">
        <v>1</v>
      </c>
      <c r="N6" s="64"/>
      <c r="O6" s="64"/>
      <c r="P6" s="63">
        <f t="shared" si="13"/>
        <v>49</v>
      </c>
      <c r="Q6" s="64"/>
      <c r="R6" s="64"/>
      <c r="S6" s="64"/>
      <c r="T6" s="63">
        <f t="shared" si="0"/>
        <v>49</v>
      </c>
      <c r="U6" s="64"/>
      <c r="V6" s="64"/>
      <c r="W6" s="64"/>
      <c r="X6" s="61">
        <f t="shared" si="1"/>
        <v>49</v>
      </c>
      <c r="Y6" s="64"/>
      <c r="Z6" s="64"/>
      <c r="AA6" s="64"/>
      <c r="AB6" s="61">
        <f t="shared" si="2"/>
        <v>49</v>
      </c>
      <c r="AC6" s="64"/>
      <c r="AD6" s="64"/>
      <c r="AE6" s="64"/>
      <c r="AF6" s="61">
        <f t="shared" si="3"/>
        <v>49</v>
      </c>
      <c r="AG6" s="64"/>
      <c r="AH6" s="64"/>
      <c r="AI6" s="64"/>
      <c r="AJ6" s="61">
        <f t="shared" si="4"/>
        <v>49</v>
      </c>
      <c r="AK6" s="64"/>
      <c r="AL6" s="64"/>
      <c r="AM6" s="64"/>
      <c r="AN6" s="61">
        <f t="shared" si="5"/>
        <v>49</v>
      </c>
      <c r="AO6" s="64"/>
      <c r="AP6" s="64"/>
      <c r="AQ6" s="64"/>
      <c r="AR6" s="61">
        <f t="shared" si="6"/>
        <v>49</v>
      </c>
      <c r="AS6" s="64"/>
      <c r="AT6" s="64"/>
      <c r="AU6" s="64"/>
      <c r="AV6" s="61">
        <f t="shared" si="7"/>
        <v>49</v>
      </c>
      <c r="AW6" s="64"/>
      <c r="AX6" s="64"/>
      <c r="AY6" s="64"/>
      <c r="AZ6" s="61">
        <f t="shared" si="8"/>
        <v>49</v>
      </c>
      <c r="BA6" s="64"/>
      <c r="BB6" s="64"/>
      <c r="BC6" s="64"/>
      <c r="BD6" s="61">
        <f t="shared" si="9"/>
        <v>49</v>
      </c>
      <c r="BE6" s="64"/>
      <c r="BF6" s="64"/>
      <c r="BG6" s="64"/>
      <c r="BH6" s="61">
        <f t="shared" si="10"/>
        <v>49</v>
      </c>
    </row>
    <row r="7" spans="1:60" s="65" customFormat="1" x14ac:dyDescent="0.25">
      <c r="A7" s="61" t="s">
        <v>360</v>
      </c>
      <c r="B7" s="90" t="s">
        <v>257</v>
      </c>
      <c r="C7" s="99">
        <v>7</v>
      </c>
      <c r="D7" s="99">
        <v>9892</v>
      </c>
      <c r="E7" s="74">
        <v>45</v>
      </c>
      <c r="F7" s="61">
        <f t="shared" si="14"/>
        <v>46</v>
      </c>
      <c r="G7" s="68">
        <f t="shared" si="11"/>
        <v>0.91304347826086951</v>
      </c>
      <c r="H7" s="69">
        <v>34</v>
      </c>
      <c r="I7" s="69">
        <f t="shared" si="12"/>
        <v>35</v>
      </c>
      <c r="J7" s="69">
        <v>1</v>
      </c>
      <c r="K7" s="208">
        <v>2027</v>
      </c>
      <c r="L7" s="48">
        <v>2026</v>
      </c>
      <c r="M7" s="64"/>
      <c r="N7" s="64">
        <v>8</v>
      </c>
      <c r="O7" s="64"/>
      <c r="P7" s="63">
        <f t="shared" si="13"/>
        <v>42</v>
      </c>
      <c r="Q7" s="64"/>
      <c r="R7" s="64"/>
      <c r="S7" s="64"/>
      <c r="T7" s="63">
        <f t="shared" si="0"/>
        <v>42</v>
      </c>
      <c r="U7" s="64"/>
      <c r="V7" s="64"/>
      <c r="W7" s="64"/>
      <c r="X7" s="61">
        <f t="shared" si="1"/>
        <v>42</v>
      </c>
      <c r="Y7" s="64"/>
      <c r="Z7" s="64"/>
      <c r="AA7" s="64"/>
      <c r="AB7" s="61">
        <f t="shared" si="2"/>
        <v>42</v>
      </c>
      <c r="AC7" s="64"/>
      <c r="AD7" s="64"/>
      <c r="AE7" s="64"/>
      <c r="AF7" s="61">
        <f t="shared" si="3"/>
        <v>42</v>
      </c>
      <c r="AG7" s="64"/>
      <c r="AH7" s="64"/>
      <c r="AI7" s="64"/>
      <c r="AJ7" s="61">
        <f t="shared" si="4"/>
        <v>42</v>
      </c>
      <c r="AK7" s="64"/>
      <c r="AL7" s="64"/>
      <c r="AM7" s="64"/>
      <c r="AN7" s="61">
        <f t="shared" si="5"/>
        <v>42</v>
      </c>
      <c r="AO7" s="64"/>
      <c r="AP7" s="64"/>
      <c r="AQ7" s="64"/>
      <c r="AR7" s="61">
        <f t="shared" si="6"/>
        <v>42</v>
      </c>
      <c r="AS7" s="64"/>
      <c r="AT7" s="64"/>
      <c r="AU7" s="64"/>
      <c r="AV7" s="61">
        <f t="shared" si="7"/>
        <v>42</v>
      </c>
      <c r="AW7" s="64"/>
      <c r="AX7" s="64"/>
      <c r="AY7" s="64"/>
      <c r="AZ7" s="61">
        <f t="shared" si="8"/>
        <v>42</v>
      </c>
      <c r="BA7" s="64"/>
      <c r="BB7" s="64"/>
      <c r="BC7" s="64"/>
      <c r="BD7" s="61">
        <f t="shared" si="9"/>
        <v>42</v>
      </c>
      <c r="BE7" s="64"/>
      <c r="BF7" s="64"/>
      <c r="BG7" s="64"/>
      <c r="BH7" s="61">
        <f t="shared" si="10"/>
        <v>42</v>
      </c>
    </row>
    <row r="8" spans="1:60" s="65" customFormat="1" x14ac:dyDescent="0.25">
      <c r="A8" s="61" t="s">
        <v>360</v>
      </c>
      <c r="B8" s="90" t="s">
        <v>258</v>
      </c>
      <c r="C8" s="99">
        <v>8</v>
      </c>
      <c r="D8" s="99">
        <v>10216</v>
      </c>
      <c r="E8" s="74">
        <v>133</v>
      </c>
      <c r="F8" s="61">
        <f t="shared" si="14"/>
        <v>134</v>
      </c>
      <c r="G8" s="68">
        <f t="shared" si="11"/>
        <v>0.92537313432835822</v>
      </c>
      <c r="H8" s="69">
        <v>121</v>
      </c>
      <c r="I8" s="69">
        <f t="shared" si="12"/>
        <v>121</v>
      </c>
      <c r="J8" s="69"/>
      <c r="K8" s="208">
        <v>2027</v>
      </c>
      <c r="L8" s="48">
        <v>2026</v>
      </c>
      <c r="M8" s="64"/>
      <c r="N8" s="64"/>
      <c r="O8" s="64"/>
      <c r="P8" s="63">
        <f t="shared" si="13"/>
        <v>121</v>
      </c>
      <c r="Q8" s="64"/>
      <c r="R8" s="64"/>
      <c r="S8" s="64"/>
      <c r="T8" s="63">
        <f t="shared" si="0"/>
        <v>121</v>
      </c>
      <c r="U8" s="64"/>
      <c r="V8" s="64"/>
      <c r="W8" s="64"/>
      <c r="X8" s="61">
        <f t="shared" si="1"/>
        <v>121</v>
      </c>
      <c r="Y8" s="64"/>
      <c r="Z8" s="64"/>
      <c r="AA8" s="64"/>
      <c r="AB8" s="61">
        <f t="shared" si="2"/>
        <v>121</v>
      </c>
      <c r="AC8" s="64">
        <v>1</v>
      </c>
      <c r="AD8" s="64">
        <v>2</v>
      </c>
      <c r="AE8" s="64"/>
      <c r="AF8" s="61">
        <f t="shared" si="3"/>
        <v>124</v>
      </c>
      <c r="AG8" s="64"/>
      <c r="AH8" s="64"/>
      <c r="AI8" s="64"/>
      <c r="AJ8" s="61">
        <f t="shared" si="4"/>
        <v>124</v>
      </c>
      <c r="AK8" s="64"/>
      <c r="AL8" s="64"/>
      <c r="AM8" s="64"/>
      <c r="AN8" s="61">
        <f t="shared" si="5"/>
        <v>124</v>
      </c>
      <c r="AO8" s="64"/>
      <c r="AP8" s="64"/>
      <c r="AQ8" s="64"/>
      <c r="AR8" s="61">
        <f t="shared" si="6"/>
        <v>124</v>
      </c>
      <c r="AS8" s="64"/>
      <c r="AT8" s="64"/>
      <c r="AU8" s="64"/>
      <c r="AV8" s="61">
        <f t="shared" si="7"/>
        <v>124</v>
      </c>
      <c r="AW8" s="64"/>
      <c r="AX8" s="64"/>
      <c r="AY8" s="64"/>
      <c r="AZ8" s="61">
        <f t="shared" si="8"/>
        <v>124</v>
      </c>
      <c r="BA8" s="64"/>
      <c r="BB8" s="64"/>
      <c r="BC8" s="64"/>
      <c r="BD8" s="61">
        <f t="shared" si="9"/>
        <v>124</v>
      </c>
      <c r="BE8" s="64"/>
      <c r="BF8" s="64"/>
      <c r="BG8" s="64"/>
      <c r="BH8" s="61">
        <f t="shared" si="10"/>
        <v>124</v>
      </c>
    </row>
    <row r="9" spans="1:60" s="65" customFormat="1" x14ac:dyDescent="0.25">
      <c r="A9" s="61" t="s">
        <v>360</v>
      </c>
      <c r="B9" s="90" t="s">
        <v>259</v>
      </c>
      <c r="C9" s="99">
        <v>11</v>
      </c>
      <c r="D9" s="99">
        <v>11447</v>
      </c>
      <c r="E9" s="74">
        <v>21</v>
      </c>
      <c r="F9" s="61">
        <f t="shared" si="14"/>
        <v>22</v>
      </c>
      <c r="G9" s="68">
        <f t="shared" si="11"/>
        <v>0.90909090909090906</v>
      </c>
      <c r="H9" s="69">
        <v>19</v>
      </c>
      <c r="I9" s="69">
        <f t="shared" si="12"/>
        <v>19</v>
      </c>
      <c r="J9" s="69"/>
      <c r="K9" s="208">
        <v>2027</v>
      </c>
      <c r="L9" s="48">
        <v>2026</v>
      </c>
      <c r="M9" s="64">
        <v>1</v>
      </c>
      <c r="N9" s="64"/>
      <c r="O9" s="64"/>
      <c r="P9" s="63">
        <f t="shared" si="13"/>
        <v>20</v>
      </c>
      <c r="Q9" s="64"/>
      <c r="R9" s="64"/>
      <c r="S9" s="64"/>
      <c r="T9" s="63">
        <f t="shared" si="0"/>
        <v>20</v>
      </c>
      <c r="U9" s="64"/>
      <c r="V9" s="64"/>
      <c r="W9" s="64"/>
      <c r="X9" s="61">
        <f t="shared" si="1"/>
        <v>20</v>
      </c>
      <c r="Y9" s="64"/>
      <c r="Z9" s="64"/>
      <c r="AA9" s="64"/>
      <c r="AB9" s="61">
        <f t="shared" si="2"/>
        <v>20</v>
      </c>
      <c r="AC9" s="64"/>
      <c r="AD9" s="64"/>
      <c r="AE9" s="64"/>
      <c r="AF9" s="61">
        <f t="shared" si="3"/>
        <v>20</v>
      </c>
      <c r="AG9" s="64"/>
      <c r="AH9" s="64"/>
      <c r="AI9" s="64"/>
      <c r="AJ9" s="61">
        <f t="shared" si="4"/>
        <v>20</v>
      </c>
      <c r="AK9" s="64"/>
      <c r="AL9" s="64"/>
      <c r="AM9" s="64"/>
      <c r="AN9" s="61">
        <f t="shared" si="5"/>
        <v>20</v>
      </c>
      <c r="AO9" s="64"/>
      <c r="AP9" s="64"/>
      <c r="AQ9" s="64"/>
      <c r="AR9" s="61">
        <f t="shared" si="6"/>
        <v>20</v>
      </c>
      <c r="AS9" s="64"/>
      <c r="AT9" s="64"/>
      <c r="AU9" s="64"/>
      <c r="AV9" s="61">
        <f t="shared" si="7"/>
        <v>20</v>
      </c>
      <c r="AW9" s="64"/>
      <c r="AX9" s="64"/>
      <c r="AY9" s="64"/>
      <c r="AZ9" s="61">
        <f t="shared" si="8"/>
        <v>20</v>
      </c>
      <c r="BA9" s="64"/>
      <c r="BB9" s="64"/>
      <c r="BC9" s="64"/>
      <c r="BD9" s="61">
        <f t="shared" si="9"/>
        <v>20</v>
      </c>
      <c r="BE9" s="64"/>
      <c r="BF9" s="64"/>
      <c r="BG9" s="64"/>
      <c r="BH9" s="61">
        <f t="shared" si="10"/>
        <v>20</v>
      </c>
    </row>
    <row r="10" spans="1:60" s="65" customFormat="1" x14ac:dyDescent="0.25">
      <c r="A10" s="61" t="s">
        <v>360</v>
      </c>
      <c r="B10" s="90" t="s">
        <v>260</v>
      </c>
      <c r="C10" s="99">
        <v>13</v>
      </c>
      <c r="D10" s="99"/>
      <c r="E10" s="74">
        <v>13</v>
      </c>
      <c r="F10" s="61">
        <f t="shared" si="14"/>
        <v>14</v>
      </c>
      <c r="G10" s="68">
        <f t="shared" si="11"/>
        <v>0.8571428571428571</v>
      </c>
      <c r="H10" s="69">
        <v>12</v>
      </c>
      <c r="I10" s="69">
        <f t="shared" si="12"/>
        <v>12</v>
      </c>
      <c r="J10" s="69"/>
      <c r="K10" s="208" t="s">
        <v>384</v>
      </c>
      <c r="L10" s="48">
        <v>2026</v>
      </c>
      <c r="M10" s="64"/>
      <c r="N10" s="64"/>
      <c r="O10" s="64"/>
      <c r="P10" s="63">
        <f t="shared" si="13"/>
        <v>12</v>
      </c>
      <c r="Q10" s="64"/>
      <c r="R10" s="64"/>
      <c r="S10" s="64"/>
      <c r="T10" s="63">
        <f t="shared" si="0"/>
        <v>12</v>
      </c>
      <c r="U10" s="64"/>
      <c r="V10" s="64"/>
      <c r="W10" s="64"/>
      <c r="X10" s="61">
        <f t="shared" si="1"/>
        <v>12</v>
      </c>
      <c r="Y10" s="64"/>
      <c r="Z10" s="64"/>
      <c r="AA10" s="64"/>
      <c r="AB10" s="61">
        <f t="shared" si="2"/>
        <v>12</v>
      </c>
      <c r="AC10" s="64"/>
      <c r="AD10" s="64"/>
      <c r="AE10" s="64"/>
      <c r="AF10" s="61">
        <f t="shared" si="3"/>
        <v>12</v>
      </c>
      <c r="AG10" s="64"/>
      <c r="AH10" s="64"/>
      <c r="AI10" s="64"/>
      <c r="AJ10" s="61">
        <f t="shared" si="4"/>
        <v>12</v>
      </c>
      <c r="AK10" s="64"/>
      <c r="AL10" s="64"/>
      <c r="AM10" s="64"/>
      <c r="AN10" s="61">
        <f t="shared" si="5"/>
        <v>12</v>
      </c>
      <c r="AO10" s="64"/>
      <c r="AP10" s="64"/>
      <c r="AQ10" s="64"/>
      <c r="AR10" s="61">
        <f t="shared" si="6"/>
        <v>12</v>
      </c>
      <c r="AS10" s="64"/>
      <c r="AT10" s="64"/>
      <c r="AU10" s="64"/>
      <c r="AV10" s="61">
        <f t="shared" si="7"/>
        <v>12</v>
      </c>
      <c r="AW10" s="64"/>
      <c r="AX10" s="64"/>
      <c r="AY10" s="64"/>
      <c r="AZ10" s="61">
        <f t="shared" si="8"/>
        <v>12</v>
      </c>
      <c r="BA10" s="64"/>
      <c r="BB10" s="64"/>
      <c r="BC10" s="64"/>
      <c r="BD10" s="61">
        <f t="shared" si="9"/>
        <v>12</v>
      </c>
      <c r="BE10" s="64"/>
      <c r="BF10" s="64"/>
      <c r="BG10" s="64"/>
      <c r="BH10" s="61">
        <f t="shared" si="10"/>
        <v>12</v>
      </c>
    </row>
    <row r="11" spans="1:60" s="65" customFormat="1" x14ac:dyDescent="0.25">
      <c r="A11" s="61" t="s">
        <v>360</v>
      </c>
      <c r="B11" s="90" t="s">
        <v>261</v>
      </c>
      <c r="C11" s="99">
        <v>15</v>
      </c>
      <c r="D11" s="99">
        <v>2485</v>
      </c>
      <c r="E11" s="74">
        <v>45</v>
      </c>
      <c r="F11" s="61">
        <f t="shared" si="14"/>
        <v>46</v>
      </c>
      <c r="G11" s="68">
        <f t="shared" si="11"/>
        <v>0.91304347826086951</v>
      </c>
      <c r="H11" s="69">
        <v>42</v>
      </c>
      <c r="I11" s="69">
        <f t="shared" si="12"/>
        <v>42</v>
      </c>
      <c r="J11" s="69"/>
      <c r="K11" s="208">
        <v>2027</v>
      </c>
      <c r="L11" s="48">
        <v>2026</v>
      </c>
      <c r="M11" s="64"/>
      <c r="N11" s="64"/>
      <c r="O11" s="64"/>
      <c r="P11" s="63">
        <f t="shared" si="13"/>
        <v>42</v>
      </c>
      <c r="Q11" s="64"/>
      <c r="R11" s="64"/>
      <c r="S11" s="64"/>
      <c r="T11" s="63">
        <f t="shared" si="0"/>
        <v>42</v>
      </c>
      <c r="U11" s="64"/>
      <c r="V11" s="64"/>
      <c r="W11" s="64"/>
      <c r="X11" s="61">
        <f t="shared" si="1"/>
        <v>42</v>
      </c>
      <c r="Y11" s="64"/>
      <c r="Z11" s="64"/>
      <c r="AA11" s="64"/>
      <c r="AB11" s="61">
        <f t="shared" si="2"/>
        <v>42</v>
      </c>
      <c r="AC11" s="64"/>
      <c r="AD11" s="64"/>
      <c r="AE11" s="64"/>
      <c r="AF11" s="61">
        <f t="shared" si="3"/>
        <v>42</v>
      </c>
      <c r="AG11" s="64"/>
      <c r="AH11" s="64"/>
      <c r="AI11" s="64"/>
      <c r="AJ11" s="61">
        <f t="shared" si="4"/>
        <v>42</v>
      </c>
      <c r="AK11" s="64"/>
      <c r="AL11" s="64"/>
      <c r="AM11" s="64"/>
      <c r="AN11" s="61">
        <f t="shared" si="5"/>
        <v>42</v>
      </c>
      <c r="AO11" s="64"/>
      <c r="AP11" s="64"/>
      <c r="AQ11" s="64"/>
      <c r="AR11" s="61">
        <f t="shared" si="6"/>
        <v>42</v>
      </c>
      <c r="AS11" s="64"/>
      <c r="AT11" s="64"/>
      <c r="AU11" s="64"/>
      <c r="AV11" s="61">
        <f t="shared" si="7"/>
        <v>42</v>
      </c>
      <c r="AW11" s="64"/>
      <c r="AX11" s="64"/>
      <c r="AY11" s="64"/>
      <c r="AZ11" s="61">
        <f t="shared" si="8"/>
        <v>42</v>
      </c>
      <c r="BA11" s="64"/>
      <c r="BB11" s="64"/>
      <c r="BC11" s="64"/>
      <c r="BD11" s="61">
        <f t="shared" si="9"/>
        <v>42</v>
      </c>
      <c r="BE11" s="64"/>
      <c r="BF11" s="64"/>
      <c r="BG11" s="64"/>
      <c r="BH11" s="61">
        <f t="shared" si="10"/>
        <v>42</v>
      </c>
    </row>
    <row r="12" spans="1:60" x14ac:dyDescent="0.25">
      <c r="A12" s="1"/>
      <c r="B12" s="1"/>
      <c r="C12" s="1"/>
      <c r="D12" s="1"/>
      <c r="E12" s="12"/>
      <c r="F12" s="1"/>
      <c r="G12" s="1"/>
      <c r="H12" s="1"/>
      <c r="I12" s="1"/>
      <c r="J12" s="1"/>
      <c r="K12" s="12"/>
      <c r="L12" s="12"/>
      <c r="M12" s="1">
        <f t="shared" ref="M12:AL12" si="15">SUM(M3:M11)</f>
        <v>2</v>
      </c>
      <c r="N12" s="1">
        <f t="shared" si="15"/>
        <v>8</v>
      </c>
      <c r="O12" s="1">
        <f t="shared" si="15"/>
        <v>0</v>
      </c>
      <c r="P12" s="49">
        <f t="shared" si="15"/>
        <v>404</v>
      </c>
      <c r="Q12" s="49">
        <f t="shared" si="15"/>
        <v>0</v>
      </c>
      <c r="R12" s="49">
        <f t="shared" si="15"/>
        <v>0</v>
      </c>
      <c r="S12" s="49">
        <f t="shared" si="15"/>
        <v>0</v>
      </c>
      <c r="T12" s="49">
        <f t="shared" si="15"/>
        <v>404</v>
      </c>
      <c r="U12" s="49">
        <f t="shared" si="15"/>
        <v>0</v>
      </c>
      <c r="V12" s="49">
        <f t="shared" si="15"/>
        <v>0</v>
      </c>
      <c r="W12" s="49">
        <f t="shared" si="15"/>
        <v>0</v>
      </c>
      <c r="X12" s="49">
        <f t="shared" si="15"/>
        <v>404</v>
      </c>
      <c r="Y12" s="49">
        <f t="shared" si="15"/>
        <v>0</v>
      </c>
      <c r="Z12" s="49">
        <f t="shared" si="15"/>
        <v>0</v>
      </c>
      <c r="AA12" s="49">
        <f t="shared" si="15"/>
        <v>0</v>
      </c>
      <c r="AB12" s="49">
        <f t="shared" si="15"/>
        <v>404</v>
      </c>
      <c r="AC12" s="49">
        <f t="shared" si="15"/>
        <v>4</v>
      </c>
      <c r="AD12" s="49">
        <f t="shared" si="15"/>
        <v>2</v>
      </c>
      <c r="AE12" s="49">
        <f t="shared" si="15"/>
        <v>0</v>
      </c>
      <c r="AF12" s="49">
        <f t="shared" si="15"/>
        <v>410</v>
      </c>
      <c r="AG12" s="49">
        <f t="shared" si="15"/>
        <v>0</v>
      </c>
      <c r="AH12" s="49">
        <f t="shared" si="15"/>
        <v>0</v>
      </c>
      <c r="AI12" s="49">
        <f t="shared" si="15"/>
        <v>0</v>
      </c>
      <c r="AJ12" s="49">
        <f t="shared" si="15"/>
        <v>410</v>
      </c>
      <c r="AK12" s="49">
        <f t="shared" si="15"/>
        <v>0</v>
      </c>
      <c r="AL12" s="49">
        <f t="shared" si="15"/>
        <v>0</v>
      </c>
      <c r="AM12" s="49">
        <f t="shared" ref="AM12:BH12" si="16">SUM(AM3:AM11)</f>
        <v>0</v>
      </c>
      <c r="AN12" s="49">
        <f t="shared" si="16"/>
        <v>410</v>
      </c>
      <c r="AO12" s="49">
        <f t="shared" si="16"/>
        <v>0</v>
      </c>
      <c r="AP12" s="49">
        <f t="shared" si="16"/>
        <v>0</v>
      </c>
      <c r="AQ12" s="49">
        <f t="shared" si="16"/>
        <v>0</v>
      </c>
      <c r="AR12" s="49">
        <f t="shared" si="16"/>
        <v>410</v>
      </c>
      <c r="AS12" s="49">
        <f t="shared" si="16"/>
        <v>0</v>
      </c>
      <c r="AT12" s="49">
        <f t="shared" si="16"/>
        <v>0</v>
      </c>
      <c r="AU12" s="49">
        <f t="shared" si="16"/>
        <v>0</v>
      </c>
      <c r="AV12" s="49">
        <f t="shared" si="16"/>
        <v>410</v>
      </c>
      <c r="AW12" s="49">
        <f t="shared" si="16"/>
        <v>0</v>
      </c>
      <c r="AX12" s="49">
        <f t="shared" si="16"/>
        <v>0</v>
      </c>
      <c r="AY12" s="49">
        <f t="shared" si="16"/>
        <v>0</v>
      </c>
      <c r="AZ12" s="49">
        <f t="shared" si="16"/>
        <v>410</v>
      </c>
      <c r="BA12" s="49">
        <f t="shared" si="16"/>
        <v>0</v>
      </c>
      <c r="BB12" s="49">
        <f t="shared" si="16"/>
        <v>0</v>
      </c>
      <c r="BC12" s="49">
        <f t="shared" si="16"/>
        <v>0</v>
      </c>
      <c r="BD12" s="49">
        <f t="shared" si="16"/>
        <v>410</v>
      </c>
      <c r="BE12" s="49">
        <f t="shared" si="16"/>
        <v>0</v>
      </c>
      <c r="BF12" s="49">
        <f t="shared" si="16"/>
        <v>0</v>
      </c>
      <c r="BG12" s="49">
        <f t="shared" si="16"/>
        <v>0</v>
      </c>
      <c r="BH12" s="49">
        <f t="shared" si="16"/>
        <v>410</v>
      </c>
    </row>
    <row r="13" spans="1:60" x14ac:dyDescent="0.25">
      <c r="A13" s="1"/>
      <c r="B13" s="1" t="s">
        <v>31</v>
      </c>
      <c r="C13" s="1">
        <f>COUNT(C4:C11)</f>
        <v>8</v>
      </c>
      <c r="D13" s="1"/>
      <c r="E13" s="12">
        <f>SUM(E3:E11)</f>
        <v>436</v>
      </c>
      <c r="F13" s="1">
        <f>SUM(E3:E11)+1</f>
        <v>437</v>
      </c>
      <c r="G13" s="2">
        <f>$BH12/F13</f>
        <v>0.93821510297482835</v>
      </c>
      <c r="H13" s="49">
        <f>SUM(H3:H11)</f>
        <v>394</v>
      </c>
      <c r="I13" s="49">
        <f>SUM(I3:I11)</f>
        <v>395</v>
      </c>
      <c r="J13" s="49">
        <f>SUM(J3:J11)</f>
        <v>1</v>
      </c>
      <c r="K13" s="12"/>
      <c r="L13" s="12"/>
      <c r="M13" s="1">
        <f>SUM(M3:M11)</f>
        <v>2</v>
      </c>
      <c r="N13" s="1">
        <f>SUM(N3:N11)</f>
        <v>8</v>
      </c>
      <c r="O13" s="1">
        <f>SUM(O3:O11)</f>
        <v>0</v>
      </c>
      <c r="P13" s="2">
        <f>P12/F13</f>
        <v>0.92448512585812359</v>
      </c>
      <c r="Q13" s="1">
        <f>M12+Q12</f>
        <v>2</v>
      </c>
      <c r="R13" s="1">
        <f>N12+R12</f>
        <v>8</v>
      </c>
      <c r="S13" s="1">
        <f>O12+S12</f>
        <v>0</v>
      </c>
      <c r="T13" s="2">
        <f>T12/F13</f>
        <v>0.92448512585812359</v>
      </c>
      <c r="U13" s="1">
        <f>Q13+U12</f>
        <v>2</v>
      </c>
      <c r="V13" s="1">
        <f>R13+V12</f>
        <v>8</v>
      </c>
      <c r="W13" s="1">
        <f>S13+W12</f>
        <v>0</v>
      </c>
      <c r="X13" s="2">
        <f>X12/F13</f>
        <v>0.92448512585812359</v>
      </c>
      <c r="Y13" s="1">
        <f>U13+Y12</f>
        <v>2</v>
      </c>
      <c r="Z13" s="1">
        <f>V13+Z12</f>
        <v>8</v>
      </c>
      <c r="AA13" s="1">
        <f>W13+AA12</f>
        <v>0</v>
      </c>
      <c r="AB13" s="2">
        <f>AB12/F13</f>
        <v>0.92448512585812359</v>
      </c>
      <c r="AC13" s="1">
        <f>Y13+AC12</f>
        <v>6</v>
      </c>
      <c r="AD13" s="1">
        <f>Z13+AD12</f>
        <v>10</v>
      </c>
      <c r="AE13" s="1">
        <f>AA13+AE12</f>
        <v>0</v>
      </c>
      <c r="AF13" s="2">
        <f>AF12/F13</f>
        <v>0.93821510297482835</v>
      </c>
      <c r="AG13" s="1">
        <f>AC13+AG12</f>
        <v>6</v>
      </c>
      <c r="AH13" s="1">
        <f>AD13+AH12</f>
        <v>10</v>
      </c>
      <c r="AI13" s="1">
        <f>AE13+AI12</f>
        <v>0</v>
      </c>
      <c r="AJ13" s="2">
        <f>AJ12/F13</f>
        <v>0.93821510297482835</v>
      </c>
      <c r="AK13" s="1">
        <f>AG13+AK12</f>
        <v>6</v>
      </c>
      <c r="AL13" s="1">
        <f>AH13+AL12</f>
        <v>10</v>
      </c>
      <c r="AM13" s="1">
        <f>AI13+AM12</f>
        <v>0</v>
      </c>
      <c r="AN13" s="2">
        <f>AN12/F13</f>
        <v>0.93821510297482835</v>
      </c>
      <c r="AO13" s="1">
        <f>AK13+AO12</f>
        <v>6</v>
      </c>
      <c r="AP13" s="1">
        <f>AL13+AP12</f>
        <v>10</v>
      </c>
      <c r="AQ13" s="1">
        <f>AM13+AQ12</f>
        <v>0</v>
      </c>
      <c r="AR13" s="2">
        <f>AR12/F13</f>
        <v>0.93821510297482835</v>
      </c>
      <c r="AS13" s="1">
        <f>AO13+AS12</f>
        <v>6</v>
      </c>
      <c r="AT13" s="1">
        <f>AP13+AT12</f>
        <v>10</v>
      </c>
      <c r="AU13" s="1">
        <f>AQ13+AU12</f>
        <v>0</v>
      </c>
      <c r="AV13" s="2">
        <f>AV12/F13</f>
        <v>0.93821510297482835</v>
      </c>
      <c r="AW13" s="1">
        <f>AS13+AW12</f>
        <v>6</v>
      </c>
      <c r="AX13" s="1">
        <f>AT13+AX12</f>
        <v>10</v>
      </c>
      <c r="AY13" s="1">
        <f>AU13+AY12</f>
        <v>0</v>
      </c>
      <c r="AZ13" s="2">
        <f>AZ12/F13</f>
        <v>0.93821510297482835</v>
      </c>
      <c r="BA13" s="1">
        <f>AW13+BA12</f>
        <v>6</v>
      </c>
      <c r="BB13" s="1">
        <f>AX13+BB12</f>
        <v>10</v>
      </c>
      <c r="BC13" s="1">
        <f>AY13+BC12</f>
        <v>0</v>
      </c>
      <c r="BD13" s="2">
        <f>BD12/F13</f>
        <v>0.93821510297482835</v>
      </c>
      <c r="BE13" s="1">
        <f>BA13+BE12</f>
        <v>6</v>
      </c>
      <c r="BF13" s="1">
        <f>BB13+BF12</f>
        <v>10</v>
      </c>
      <c r="BG13" s="1">
        <f>BC13+BG12</f>
        <v>0</v>
      </c>
      <c r="BH13" s="2">
        <f>BH12/F13</f>
        <v>0.93821510297482835</v>
      </c>
    </row>
    <row r="15" spans="1:60" ht="15.6" customHeight="1" x14ac:dyDescent="0.25">
      <c r="A15" s="18" t="s">
        <v>262</v>
      </c>
      <c r="B15" s="1"/>
      <c r="C15" s="1"/>
      <c r="D15" s="1"/>
      <c r="E15" s="21"/>
      <c r="F15" s="1"/>
      <c r="G15" s="2"/>
      <c r="H15" s="9"/>
      <c r="I15" s="49"/>
      <c r="J15" s="9"/>
      <c r="K15" s="21">
        <v>2027</v>
      </c>
      <c r="L15" s="21">
        <v>2026</v>
      </c>
      <c r="M15" s="9"/>
      <c r="N15" s="9"/>
      <c r="O15" s="9"/>
      <c r="P15" s="49"/>
      <c r="Q15" s="9"/>
      <c r="R15" s="9"/>
      <c r="S15" s="9"/>
      <c r="T15" s="49"/>
      <c r="U15" s="9"/>
      <c r="V15" s="9"/>
      <c r="W15" s="9"/>
      <c r="X15" s="1"/>
      <c r="Y15" s="9"/>
      <c r="Z15" s="9"/>
      <c r="AA15" s="9"/>
      <c r="AB15" s="1"/>
      <c r="AC15" s="9"/>
      <c r="AD15" s="9"/>
      <c r="AE15" s="9"/>
      <c r="AF15" s="1"/>
      <c r="AG15" s="9"/>
      <c r="AH15" s="9"/>
      <c r="AI15" s="9"/>
      <c r="AJ15" s="1"/>
      <c r="AK15" s="9"/>
      <c r="AL15" s="9"/>
      <c r="AM15" s="9"/>
      <c r="AN15" s="1"/>
      <c r="AO15" s="9"/>
      <c r="AP15" s="9"/>
      <c r="AQ15" s="9"/>
      <c r="AR15" s="1"/>
      <c r="AS15" s="9"/>
      <c r="AT15" s="9"/>
      <c r="AU15" s="9"/>
      <c r="AV15" s="1"/>
      <c r="AW15" s="9"/>
      <c r="AX15" s="9"/>
      <c r="AY15" s="9"/>
      <c r="AZ15" s="1"/>
      <c r="BA15" s="9"/>
      <c r="BB15" s="9"/>
      <c r="BC15" s="9"/>
      <c r="BD15" s="1"/>
      <c r="BE15" s="9"/>
      <c r="BF15" s="9"/>
      <c r="BG15" s="9"/>
      <c r="BH15" s="1"/>
    </row>
    <row r="16" spans="1:60" s="65" customFormat="1" x14ac:dyDescent="0.25">
      <c r="A16" s="61" t="s">
        <v>360</v>
      </c>
      <c r="B16" s="90" t="s">
        <v>263</v>
      </c>
      <c r="C16" s="99">
        <v>18</v>
      </c>
      <c r="D16" s="99">
        <v>3</v>
      </c>
      <c r="E16" s="74">
        <v>17</v>
      </c>
      <c r="F16" s="61">
        <f t="shared" ref="F16:F26" si="17">E16+1</f>
        <v>18</v>
      </c>
      <c r="G16" s="62">
        <f t="shared" ref="G16:G26" si="18">$BH16/F16</f>
        <v>0.88888888888888884</v>
      </c>
      <c r="H16" s="64">
        <v>2</v>
      </c>
      <c r="I16" s="63">
        <f t="shared" ref="I16:I26" si="19">H16+J16</f>
        <v>2</v>
      </c>
      <c r="J16" s="64"/>
      <c r="K16" s="74" t="s">
        <v>384</v>
      </c>
      <c r="L16" s="21">
        <v>2026</v>
      </c>
      <c r="M16" s="64"/>
      <c r="N16" s="64">
        <v>13</v>
      </c>
      <c r="O16" s="64"/>
      <c r="P16" s="63">
        <f t="shared" ref="P16:P21" si="20">+H16+SUM(M16:O16)</f>
        <v>15</v>
      </c>
      <c r="Q16" s="64"/>
      <c r="R16" s="64">
        <v>1</v>
      </c>
      <c r="S16" s="64"/>
      <c r="T16" s="63">
        <f t="shared" ref="T16:T26" si="21">SUM(P16:S16)</f>
        <v>16</v>
      </c>
      <c r="U16" s="64"/>
      <c r="V16" s="64"/>
      <c r="W16" s="64"/>
      <c r="X16" s="61">
        <f t="shared" ref="X16:X26" si="22">SUM(T16:W16)</f>
        <v>16</v>
      </c>
      <c r="Y16" s="64"/>
      <c r="Z16" s="64"/>
      <c r="AA16" s="64"/>
      <c r="AB16" s="61">
        <f t="shared" ref="AB16:AB26" si="23">SUM(X16:AA16)</f>
        <v>16</v>
      </c>
      <c r="AC16" s="64"/>
      <c r="AD16" s="64"/>
      <c r="AE16" s="64"/>
      <c r="AF16" s="61">
        <f t="shared" ref="AF16:AF26" si="24">SUM(AB16:AE16)</f>
        <v>16</v>
      </c>
      <c r="AG16" s="64"/>
      <c r="AH16" s="64"/>
      <c r="AI16" s="64"/>
      <c r="AJ16" s="61">
        <f t="shared" ref="AJ16:AJ26" si="25">SUM(AF16:AI16)</f>
        <v>16</v>
      </c>
      <c r="AK16" s="64"/>
      <c r="AL16" s="64"/>
      <c r="AM16" s="64"/>
      <c r="AN16" s="61">
        <f t="shared" ref="AN16:AN26" si="26">SUM(AJ16:AM16)</f>
        <v>16</v>
      </c>
      <c r="AO16" s="64"/>
      <c r="AP16" s="64"/>
      <c r="AQ16" s="64"/>
      <c r="AR16" s="61">
        <f t="shared" ref="AR16:AR26" si="27">SUM(AN16:AQ16)</f>
        <v>16</v>
      </c>
      <c r="AS16" s="64"/>
      <c r="AT16" s="64"/>
      <c r="AU16" s="64"/>
      <c r="AV16" s="61">
        <f t="shared" ref="AV16:AV26" si="28">SUM(AR16:AU16)</f>
        <v>16</v>
      </c>
      <c r="AW16" s="64"/>
      <c r="AX16" s="64"/>
      <c r="AY16" s="64"/>
      <c r="AZ16" s="61">
        <f t="shared" ref="AZ16:AZ26" si="29">SUM(AV16:AY16)</f>
        <v>16</v>
      </c>
      <c r="BA16" s="64"/>
      <c r="BB16" s="64"/>
      <c r="BC16" s="64"/>
      <c r="BD16" s="61">
        <f t="shared" ref="BD16:BD26" si="30">SUM(AZ16:BC16)</f>
        <v>16</v>
      </c>
      <c r="BE16" s="64"/>
      <c r="BF16" s="64"/>
      <c r="BG16" s="64"/>
      <c r="BH16" s="61">
        <f t="shared" ref="BH16:BH26" si="31">SUM(BD16:BG16)</f>
        <v>16</v>
      </c>
    </row>
    <row r="17" spans="1:60" s="65" customFormat="1" x14ac:dyDescent="0.25">
      <c r="A17" s="61" t="s">
        <v>360</v>
      </c>
      <c r="B17" s="90" t="s">
        <v>264</v>
      </c>
      <c r="C17" s="99">
        <v>29</v>
      </c>
      <c r="D17" s="99">
        <v>2754</v>
      </c>
      <c r="E17" s="74">
        <v>31</v>
      </c>
      <c r="F17" s="61">
        <f t="shared" si="17"/>
        <v>32</v>
      </c>
      <c r="G17" s="62">
        <f t="shared" si="18"/>
        <v>0.90625</v>
      </c>
      <c r="H17" s="64">
        <v>21</v>
      </c>
      <c r="I17" s="63">
        <f t="shared" si="19"/>
        <v>21</v>
      </c>
      <c r="J17" s="64"/>
      <c r="K17" s="74" t="s">
        <v>384</v>
      </c>
      <c r="L17" s="21" t="s">
        <v>384</v>
      </c>
      <c r="M17" s="64">
        <v>3</v>
      </c>
      <c r="N17" s="64">
        <v>5</v>
      </c>
      <c r="O17" s="64"/>
      <c r="P17" s="63">
        <f t="shared" si="20"/>
        <v>29</v>
      </c>
      <c r="Q17" s="64"/>
      <c r="R17" s="64"/>
      <c r="S17" s="64"/>
      <c r="T17" s="63">
        <f t="shared" si="21"/>
        <v>29</v>
      </c>
      <c r="U17" s="64"/>
      <c r="V17" s="64"/>
      <c r="W17" s="64"/>
      <c r="X17" s="61">
        <f t="shared" si="22"/>
        <v>29</v>
      </c>
      <c r="Y17" s="64"/>
      <c r="Z17" s="64"/>
      <c r="AA17" s="64"/>
      <c r="AB17" s="61">
        <f t="shared" si="23"/>
        <v>29</v>
      </c>
      <c r="AC17" s="64"/>
      <c r="AD17" s="64"/>
      <c r="AE17" s="64"/>
      <c r="AF17" s="61">
        <f t="shared" si="24"/>
        <v>29</v>
      </c>
      <c r="AG17" s="64"/>
      <c r="AH17" s="64"/>
      <c r="AI17" s="64"/>
      <c r="AJ17" s="61">
        <f t="shared" si="25"/>
        <v>29</v>
      </c>
      <c r="AK17" s="64"/>
      <c r="AL17" s="64"/>
      <c r="AM17" s="64"/>
      <c r="AN17" s="61">
        <f t="shared" si="26"/>
        <v>29</v>
      </c>
      <c r="AO17" s="64"/>
      <c r="AP17" s="64"/>
      <c r="AQ17" s="64"/>
      <c r="AR17" s="61">
        <f t="shared" si="27"/>
        <v>29</v>
      </c>
      <c r="AS17" s="64"/>
      <c r="AT17" s="64"/>
      <c r="AU17" s="64"/>
      <c r="AV17" s="61">
        <f t="shared" si="28"/>
        <v>29</v>
      </c>
      <c r="AW17" s="64"/>
      <c r="AX17" s="64"/>
      <c r="AY17" s="64"/>
      <c r="AZ17" s="61">
        <f t="shared" si="29"/>
        <v>29</v>
      </c>
      <c r="BA17" s="64"/>
      <c r="BB17" s="64"/>
      <c r="BC17" s="64"/>
      <c r="BD17" s="61">
        <f t="shared" si="30"/>
        <v>29</v>
      </c>
      <c r="BE17" s="64"/>
      <c r="BF17" s="64"/>
      <c r="BG17" s="64"/>
      <c r="BH17" s="61">
        <f t="shared" si="31"/>
        <v>29</v>
      </c>
    </row>
    <row r="18" spans="1:60" s="65" customFormat="1" x14ac:dyDescent="0.25">
      <c r="A18" s="61" t="s">
        <v>360</v>
      </c>
      <c r="B18" s="90" t="s">
        <v>265</v>
      </c>
      <c r="C18" s="99">
        <v>30</v>
      </c>
      <c r="D18" s="99"/>
      <c r="E18" s="74">
        <v>21</v>
      </c>
      <c r="F18" s="61">
        <f t="shared" si="17"/>
        <v>22</v>
      </c>
      <c r="G18" s="62">
        <f t="shared" si="18"/>
        <v>0.5</v>
      </c>
      <c r="H18" s="64">
        <v>11</v>
      </c>
      <c r="I18" s="63">
        <f t="shared" si="19"/>
        <v>11</v>
      </c>
      <c r="J18" s="64"/>
      <c r="K18" s="74" t="s">
        <v>384</v>
      </c>
      <c r="L18" s="21">
        <v>2026</v>
      </c>
      <c r="M18" s="64"/>
      <c r="N18" s="64"/>
      <c r="O18" s="64"/>
      <c r="P18" s="63">
        <f t="shared" si="20"/>
        <v>11</v>
      </c>
      <c r="Q18" s="64"/>
      <c r="R18" s="64"/>
      <c r="S18" s="64"/>
      <c r="T18" s="63">
        <f t="shared" si="21"/>
        <v>11</v>
      </c>
      <c r="U18" s="64"/>
      <c r="V18" s="64"/>
      <c r="W18" s="64"/>
      <c r="X18" s="61">
        <f t="shared" si="22"/>
        <v>11</v>
      </c>
      <c r="Y18" s="64"/>
      <c r="Z18" s="64"/>
      <c r="AA18" s="64"/>
      <c r="AB18" s="61">
        <f t="shared" si="23"/>
        <v>11</v>
      </c>
      <c r="AC18" s="64"/>
      <c r="AD18" s="64"/>
      <c r="AE18" s="64"/>
      <c r="AF18" s="61">
        <f t="shared" si="24"/>
        <v>11</v>
      </c>
      <c r="AG18" s="64"/>
      <c r="AH18" s="64"/>
      <c r="AI18" s="64"/>
      <c r="AJ18" s="61">
        <f t="shared" si="25"/>
        <v>11</v>
      </c>
      <c r="AK18" s="64"/>
      <c r="AL18" s="64"/>
      <c r="AM18" s="64"/>
      <c r="AN18" s="61">
        <f t="shared" si="26"/>
        <v>11</v>
      </c>
      <c r="AO18" s="64"/>
      <c r="AP18" s="64"/>
      <c r="AQ18" s="64"/>
      <c r="AR18" s="61">
        <f t="shared" si="27"/>
        <v>11</v>
      </c>
      <c r="AS18" s="64"/>
      <c r="AT18" s="64"/>
      <c r="AU18" s="64"/>
      <c r="AV18" s="61">
        <f t="shared" si="28"/>
        <v>11</v>
      </c>
      <c r="AW18" s="64"/>
      <c r="AX18" s="64"/>
      <c r="AY18" s="64"/>
      <c r="AZ18" s="61">
        <f t="shared" si="29"/>
        <v>11</v>
      </c>
      <c r="BA18" s="64"/>
      <c r="BB18" s="64"/>
      <c r="BC18" s="64"/>
      <c r="BD18" s="61">
        <f t="shared" si="30"/>
        <v>11</v>
      </c>
      <c r="BE18" s="64"/>
      <c r="BF18" s="64"/>
      <c r="BG18" s="64"/>
      <c r="BH18" s="61">
        <f t="shared" si="31"/>
        <v>11</v>
      </c>
    </row>
    <row r="19" spans="1:60" s="65" customFormat="1" x14ac:dyDescent="0.25">
      <c r="A19" s="61" t="s">
        <v>360</v>
      </c>
      <c r="B19" s="90" t="s">
        <v>266</v>
      </c>
      <c r="C19" s="99">
        <v>33</v>
      </c>
      <c r="D19" s="99"/>
      <c r="E19" s="74">
        <v>46</v>
      </c>
      <c r="F19" s="61">
        <f t="shared" si="17"/>
        <v>47</v>
      </c>
      <c r="G19" s="62">
        <f t="shared" si="18"/>
        <v>0.5957446808510638</v>
      </c>
      <c r="H19" s="64">
        <v>28</v>
      </c>
      <c r="I19" s="63">
        <f t="shared" si="19"/>
        <v>28</v>
      </c>
      <c r="J19" s="64"/>
      <c r="K19" s="74" t="s">
        <v>384</v>
      </c>
      <c r="L19" s="21">
        <v>2026</v>
      </c>
      <c r="M19" s="64"/>
      <c r="N19" s="64"/>
      <c r="O19" s="64"/>
      <c r="P19" s="63">
        <f t="shared" si="20"/>
        <v>28</v>
      </c>
      <c r="Q19" s="64"/>
      <c r="R19" s="64"/>
      <c r="S19" s="64"/>
      <c r="T19" s="63">
        <f t="shared" si="21"/>
        <v>28</v>
      </c>
      <c r="U19" s="64"/>
      <c r="V19" s="64"/>
      <c r="W19" s="64"/>
      <c r="X19" s="61">
        <f t="shared" si="22"/>
        <v>28</v>
      </c>
      <c r="Y19" s="64"/>
      <c r="Z19" s="64"/>
      <c r="AA19" s="64"/>
      <c r="AB19" s="61">
        <f t="shared" si="23"/>
        <v>28</v>
      </c>
      <c r="AC19" s="64"/>
      <c r="AD19" s="64"/>
      <c r="AE19" s="64"/>
      <c r="AF19" s="61">
        <f t="shared" si="24"/>
        <v>28</v>
      </c>
      <c r="AG19" s="64"/>
      <c r="AH19" s="64"/>
      <c r="AI19" s="64"/>
      <c r="AJ19" s="61">
        <f t="shared" si="25"/>
        <v>28</v>
      </c>
      <c r="AK19" s="64"/>
      <c r="AL19" s="64"/>
      <c r="AM19" s="64"/>
      <c r="AN19" s="61">
        <f t="shared" si="26"/>
        <v>28</v>
      </c>
      <c r="AO19" s="64"/>
      <c r="AP19" s="64"/>
      <c r="AQ19" s="64"/>
      <c r="AR19" s="61">
        <f t="shared" si="27"/>
        <v>28</v>
      </c>
      <c r="AS19" s="64"/>
      <c r="AT19" s="64"/>
      <c r="AU19" s="64"/>
      <c r="AV19" s="61">
        <f t="shared" si="28"/>
        <v>28</v>
      </c>
      <c r="AW19" s="64"/>
      <c r="AX19" s="64"/>
      <c r="AY19" s="64"/>
      <c r="AZ19" s="61">
        <f t="shared" si="29"/>
        <v>28</v>
      </c>
      <c r="BA19" s="64"/>
      <c r="BB19" s="64"/>
      <c r="BC19" s="64"/>
      <c r="BD19" s="61">
        <f t="shared" si="30"/>
        <v>28</v>
      </c>
      <c r="BE19" s="64"/>
      <c r="BF19" s="64"/>
      <c r="BG19" s="64"/>
      <c r="BH19" s="61">
        <f t="shared" si="31"/>
        <v>28</v>
      </c>
    </row>
    <row r="20" spans="1:60" s="65" customFormat="1" x14ac:dyDescent="0.25">
      <c r="A20" s="61" t="s">
        <v>360</v>
      </c>
      <c r="B20" s="98" t="s">
        <v>267</v>
      </c>
      <c r="C20" s="99">
        <v>44</v>
      </c>
      <c r="D20" s="99">
        <v>6495</v>
      </c>
      <c r="E20" s="74">
        <v>27</v>
      </c>
      <c r="F20" s="61">
        <f t="shared" si="17"/>
        <v>28</v>
      </c>
      <c r="G20" s="62">
        <f t="shared" si="18"/>
        <v>0.9285714285714286</v>
      </c>
      <c r="H20" s="64">
        <v>19</v>
      </c>
      <c r="I20" s="63">
        <f t="shared" si="19"/>
        <v>19</v>
      </c>
      <c r="J20" s="64"/>
      <c r="K20" s="74" t="s">
        <v>384</v>
      </c>
      <c r="L20" s="21" t="s">
        <v>384</v>
      </c>
      <c r="M20" s="64"/>
      <c r="N20" s="64">
        <v>6</v>
      </c>
      <c r="O20" s="64"/>
      <c r="P20" s="63">
        <f t="shared" si="20"/>
        <v>25</v>
      </c>
      <c r="Q20" s="64"/>
      <c r="R20" s="64">
        <v>1</v>
      </c>
      <c r="S20" s="64"/>
      <c r="T20" s="63">
        <f t="shared" si="21"/>
        <v>26</v>
      </c>
      <c r="U20" s="64"/>
      <c r="V20" s="64"/>
      <c r="W20" s="64"/>
      <c r="X20" s="61">
        <f t="shared" si="22"/>
        <v>26</v>
      </c>
      <c r="Y20" s="64"/>
      <c r="Z20" s="64"/>
      <c r="AA20" s="64"/>
      <c r="AB20" s="61">
        <f t="shared" si="23"/>
        <v>26</v>
      </c>
      <c r="AC20" s="64"/>
      <c r="AD20" s="64"/>
      <c r="AE20" s="64"/>
      <c r="AF20" s="61">
        <f t="shared" si="24"/>
        <v>26</v>
      </c>
      <c r="AG20" s="64"/>
      <c r="AH20" s="64"/>
      <c r="AI20" s="64"/>
      <c r="AJ20" s="61">
        <f t="shared" si="25"/>
        <v>26</v>
      </c>
      <c r="AK20" s="64"/>
      <c r="AL20" s="64"/>
      <c r="AM20" s="64"/>
      <c r="AN20" s="61">
        <f t="shared" si="26"/>
        <v>26</v>
      </c>
      <c r="AO20" s="64"/>
      <c r="AP20" s="64"/>
      <c r="AQ20" s="64"/>
      <c r="AR20" s="61">
        <f t="shared" si="27"/>
        <v>26</v>
      </c>
      <c r="AS20" s="64"/>
      <c r="AT20" s="64"/>
      <c r="AU20" s="64"/>
      <c r="AV20" s="61">
        <f t="shared" si="28"/>
        <v>26</v>
      </c>
      <c r="AW20" s="64"/>
      <c r="AX20" s="64"/>
      <c r="AY20" s="64"/>
      <c r="AZ20" s="61">
        <f t="shared" si="29"/>
        <v>26</v>
      </c>
      <c r="BA20" s="64"/>
      <c r="BB20" s="64"/>
      <c r="BC20" s="64"/>
      <c r="BD20" s="61">
        <f t="shared" si="30"/>
        <v>26</v>
      </c>
      <c r="BE20" s="64"/>
      <c r="BF20" s="64"/>
      <c r="BG20" s="64"/>
      <c r="BH20" s="61">
        <f t="shared" si="31"/>
        <v>26</v>
      </c>
    </row>
    <row r="21" spans="1:60" s="65" customFormat="1" x14ac:dyDescent="0.25">
      <c r="A21" s="61" t="s">
        <v>360</v>
      </c>
      <c r="B21" s="90" t="s">
        <v>268</v>
      </c>
      <c r="C21" s="99">
        <v>45</v>
      </c>
      <c r="D21" s="99">
        <v>2493</v>
      </c>
      <c r="E21" s="74">
        <v>72</v>
      </c>
      <c r="F21" s="61">
        <f t="shared" si="17"/>
        <v>73</v>
      </c>
      <c r="G21" s="62">
        <f t="shared" si="18"/>
        <v>0.78082191780821919</v>
      </c>
      <c r="H21" s="64">
        <v>51</v>
      </c>
      <c r="I21" s="63">
        <f t="shared" si="19"/>
        <v>57</v>
      </c>
      <c r="J21" s="64">
        <v>6</v>
      </c>
      <c r="K21" s="21">
        <v>2027</v>
      </c>
      <c r="L21" s="21">
        <v>2026</v>
      </c>
      <c r="M21" s="64"/>
      <c r="N21" s="64"/>
      <c r="O21" s="64"/>
      <c r="P21" s="63">
        <f t="shared" si="20"/>
        <v>51</v>
      </c>
      <c r="Q21" s="64"/>
      <c r="R21" s="64"/>
      <c r="S21" s="64"/>
      <c r="T21" s="63">
        <f t="shared" si="21"/>
        <v>51</v>
      </c>
      <c r="U21" s="64">
        <v>1</v>
      </c>
      <c r="V21" s="64">
        <v>5</v>
      </c>
      <c r="W21" s="64"/>
      <c r="X21" s="61">
        <f t="shared" si="22"/>
        <v>57</v>
      </c>
      <c r="Y21" s="64"/>
      <c r="Z21" s="64"/>
      <c r="AA21" s="64"/>
      <c r="AB21" s="61">
        <f t="shared" si="23"/>
        <v>57</v>
      </c>
      <c r="AC21" s="64"/>
      <c r="AD21" s="64"/>
      <c r="AE21" s="64"/>
      <c r="AF21" s="61">
        <f t="shared" si="24"/>
        <v>57</v>
      </c>
      <c r="AG21" s="64"/>
      <c r="AH21" s="64"/>
      <c r="AI21" s="64"/>
      <c r="AJ21" s="61">
        <f t="shared" si="25"/>
        <v>57</v>
      </c>
      <c r="AK21" s="64"/>
      <c r="AL21" s="64"/>
      <c r="AM21" s="64"/>
      <c r="AN21" s="61">
        <f t="shared" si="26"/>
        <v>57</v>
      </c>
      <c r="AO21" s="64"/>
      <c r="AP21" s="64"/>
      <c r="AQ21" s="64"/>
      <c r="AR21" s="61">
        <f t="shared" si="27"/>
        <v>57</v>
      </c>
      <c r="AS21" s="64"/>
      <c r="AT21" s="64"/>
      <c r="AU21" s="64"/>
      <c r="AV21" s="61">
        <f t="shared" si="28"/>
        <v>57</v>
      </c>
      <c r="AW21" s="64"/>
      <c r="AX21" s="64"/>
      <c r="AY21" s="64"/>
      <c r="AZ21" s="61">
        <f t="shared" si="29"/>
        <v>57</v>
      </c>
      <c r="BA21" s="64"/>
      <c r="BB21" s="64"/>
      <c r="BC21" s="64"/>
      <c r="BD21" s="61">
        <f t="shared" si="30"/>
        <v>57</v>
      </c>
      <c r="BE21" s="64"/>
      <c r="BF21" s="64"/>
      <c r="BG21" s="64"/>
      <c r="BH21" s="61">
        <f t="shared" si="31"/>
        <v>57</v>
      </c>
    </row>
    <row r="22" spans="1:60" s="65" customFormat="1" x14ac:dyDescent="0.25">
      <c r="A22" s="61" t="s">
        <v>360</v>
      </c>
      <c r="B22" s="90" t="s">
        <v>269</v>
      </c>
      <c r="C22" s="99">
        <v>58</v>
      </c>
      <c r="D22" s="99">
        <v>3450</v>
      </c>
      <c r="E22" s="74">
        <v>13</v>
      </c>
      <c r="F22" s="61">
        <f t="shared" si="17"/>
        <v>14</v>
      </c>
      <c r="G22" s="62">
        <f t="shared" si="18"/>
        <v>0.7142857142857143</v>
      </c>
      <c r="H22" s="64">
        <v>9</v>
      </c>
      <c r="I22" s="63">
        <f t="shared" si="19"/>
        <v>9</v>
      </c>
      <c r="J22" s="64"/>
      <c r="K22" s="74" t="s">
        <v>384</v>
      </c>
      <c r="L22" s="21">
        <v>2026</v>
      </c>
      <c r="M22" s="64"/>
      <c r="N22" s="64">
        <v>1</v>
      </c>
      <c r="O22" s="64"/>
      <c r="P22" s="63">
        <f t="shared" ref="P22:P26" si="32">+H22+SUM(M22:O22)</f>
        <v>10</v>
      </c>
      <c r="Q22" s="64"/>
      <c r="R22" s="64"/>
      <c r="S22" s="64"/>
      <c r="T22" s="63">
        <f t="shared" si="21"/>
        <v>10</v>
      </c>
      <c r="U22" s="64"/>
      <c r="V22" s="64"/>
      <c r="W22" s="64"/>
      <c r="X22" s="61">
        <f t="shared" si="22"/>
        <v>10</v>
      </c>
      <c r="Y22" s="64"/>
      <c r="Z22" s="64"/>
      <c r="AA22" s="64"/>
      <c r="AB22" s="61">
        <f t="shared" si="23"/>
        <v>10</v>
      </c>
      <c r="AC22" s="64"/>
      <c r="AD22" s="64"/>
      <c r="AE22" s="64"/>
      <c r="AF22" s="61">
        <f t="shared" si="24"/>
        <v>10</v>
      </c>
      <c r="AG22" s="64"/>
      <c r="AH22" s="64"/>
      <c r="AI22" s="64"/>
      <c r="AJ22" s="61">
        <f t="shared" si="25"/>
        <v>10</v>
      </c>
      <c r="AK22" s="64"/>
      <c r="AL22" s="64"/>
      <c r="AM22" s="64"/>
      <c r="AN22" s="61">
        <f t="shared" si="26"/>
        <v>10</v>
      </c>
      <c r="AO22" s="64"/>
      <c r="AP22" s="64"/>
      <c r="AQ22" s="64"/>
      <c r="AR22" s="61">
        <f t="shared" si="27"/>
        <v>10</v>
      </c>
      <c r="AS22" s="64"/>
      <c r="AT22" s="64"/>
      <c r="AU22" s="64"/>
      <c r="AV22" s="61">
        <f t="shared" si="28"/>
        <v>10</v>
      </c>
      <c r="AW22" s="64"/>
      <c r="AX22" s="64"/>
      <c r="AY22" s="64"/>
      <c r="AZ22" s="61">
        <f t="shared" si="29"/>
        <v>10</v>
      </c>
      <c r="BA22" s="64"/>
      <c r="BB22" s="64"/>
      <c r="BC22" s="64"/>
      <c r="BD22" s="61">
        <f t="shared" si="30"/>
        <v>10</v>
      </c>
      <c r="BE22" s="64"/>
      <c r="BF22" s="64"/>
      <c r="BG22" s="64"/>
      <c r="BH22" s="61">
        <f t="shared" si="31"/>
        <v>10</v>
      </c>
    </row>
    <row r="23" spans="1:60" s="65" customFormat="1" x14ac:dyDescent="0.25">
      <c r="A23" s="61" t="s">
        <v>360</v>
      </c>
      <c r="B23" s="90" t="s">
        <v>270</v>
      </c>
      <c r="C23" s="99">
        <v>59</v>
      </c>
      <c r="D23" s="99">
        <v>554</v>
      </c>
      <c r="E23" s="74">
        <v>40</v>
      </c>
      <c r="F23" s="61">
        <f t="shared" si="17"/>
        <v>41</v>
      </c>
      <c r="G23" s="62">
        <f t="shared" si="18"/>
        <v>1</v>
      </c>
      <c r="H23" s="64">
        <v>11</v>
      </c>
      <c r="I23" s="63">
        <f t="shared" si="19"/>
        <v>11</v>
      </c>
      <c r="J23" s="64"/>
      <c r="K23" s="74" t="s">
        <v>384</v>
      </c>
      <c r="L23" s="21">
        <v>2026</v>
      </c>
      <c r="M23" s="64">
        <v>1</v>
      </c>
      <c r="N23" s="64">
        <v>28</v>
      </c>
      <c r="O23" s="64"/>
      <c r="P23" s="63">
        <f t="shared" si="32"/>
        <v>40</v>
      </c>
      <c r="Q23" s="64">
        <v>1</v>
      </c>
      <c r="R23" s="64"/>
      <c r="S23" s="64"/>
      <c r="T23" s="63">
        <f t="shared" si="21"/>
        <v>41</v>
      </c>
      <c r="U23" s="64"/>
      <c r="V23" s="64"/>
      <c r="W23" s="64"/>
      <c r="X23" s="61">
        <f t="shared" si="22"/>
        <v>41</v>
      </c>
      <c r="Y23" s="64"/>
      <c r="Z23" s="64"/>
      <c r="AA23" s="64"/>
      <c r="AB23" s="61">
        <f t="shared" si="23"/>
        <v>41</v>
      </c>
      <c r="AC23" s="64"/>
      <c r="AD23" s="64"/>
      <c r="AE23" s="64"/>
      <c r="AF23" s="61">
        <f t="shared" si="24"/>
        <v>41</v>
      </c>
      <c r="AG23" s="64"/>
      <c r="AH23" s="64"/>
      <c r="AI23" s="64"/>
      <c r="AJ23" s="61">
        <f t="shared" si="25"/>
        <v>41</v>
      </c>
      <c r="AK23" s="64"/>
      <c r="AL23" s="64"/>
      <c r="AM23" s="64"/>
      <c r="AN23" s="61">
        <f t="shared" si="26"/>
        <v>41</v>
      </c>
      <c r="AO23" s="64"/>
      <c r="AP23" s="64"/>
      <c r="AQ23" s="64"/>
      <c r="AR23" s="61">
        <f t="shared" si="27"/>
        <v>41</v>
      </c>
      <c r="AS23" s="64"/>
      <c r="AT23" s="64"/>
      <c r="AU23" s="64"/>
      <c r="AV23" s="61">
        <f t="shared" si="28"/>
        <v>41</v>
      </c>
      <c r="AW23" s="64"/>
      <c r="AX23" s="64"/>
      <c r="AY23" s="64"/>
      <c r="AZ23" s="61">
        <f t="shared" si="29"/>
        <v>41</v>
      </c>
      <c r="BA23" s="64"/>
      <c r="BB23" s="64"/>
      <c r="BC23" s="64"/>
      <c r="BD23" s="61">
        <f t="shared" si="30"/>
        <v>41</v>
      </c>
      <c r="BE23" s="64"/>
      <c r="BF23" s="64"/>
      <c r="BG23" s="64"/>
      <c r="BH23" s="61">
        <f t="shared" si="31"/>
        <v>41</v>
      </c>
    </row>
    <row r="24" spans="1:60" s="65" customFormat="1" x14ac:dyDescent="0.25">
      <c r="A24" s="61" t="s">
        <v>360</v>
      </c>
      <c r="B24" s="90" t="s">
        <v>271</v>
      </c>
      <c r="C24" s="99">
        <v>72</v>
      </c>
      <c r="D24" s="99">
        <v>1599</v>
      </c>
      <c r="E24" s="74">
        <v>22</v>
      </c>
      <c r="F24" s="61">
        <f t="shared" si="17"/>
        <v>23</v>
      </c>
      <c r="G24" s="62">
        <f t="shared" si="18"/>
        <v>0.95652173913043481</v>
      </c>
      <c r="H24" s="64">
        <v>6</v>
      </c>
      <c r="I24" s="63">
        <f t="shared" si="19"/>
        <v>6</v>
      </c>
      <c r="J24" s="64"/>
      <c r="K24" s="74" t="s">
        <v>384</v>
      </c>
      <c r="L24" s="21">
        <v>2026</v>
      </c>
      <c r="M24" s="64"/>
      <c r="N24" s="64">
        <v>16</v>
      </c>
      <c r="O24" s="64"/>
      <c r="P24" s="63">
        <f t="shared" si="32"/>
        <v>22</v>
      </c>
      <c r="Q24" s="64"/>
      <c r="R24" s="64"/>
      <c r="S24" s="64"/>
      <c r="T24" s="63">
        <f t="shared" si="21"/>
        <v>22</v>
      </c>
      <c r="U24" s="64"/>
      <c r="V24" s="64"/>
      <c r="W24" s="64"/>
      <c r="X24" s="61">
        <f t="shared" si="22"/>
        <v>22</v>
      </c>
      <c r="Y24" s="64"/>
      <c r="Z24" s="64"/>
      <c r="AA24" s="64"/>
      <c r="AB24" s="61">
        <f t="shared" si="23"/>
        <v>22</v>
      </c>
      <c r="AC24" s="64"/>
      <c r="AD24" s="64"/>
      <c r="AE24" s="64"/>
      <c r="AF24" s="61">
        <f t="shared" si="24"/>
        <v>22</v>
      </c>
      <c r="AG24" s="64"/>
      <c r="AH24" s="64"/>
      <c r="AI24" s="64"/>
      <c r="AJ24" s="61">
        <f t="shared" si="25"/>
        <v>22</v>
      </c>
      <c r="AK24" s="64"/>
      <c r="AL24" s="64"/>
      <c r="AM24" s="64"/>
      <c r="AN24" s="61">
        <f t="shared" si="26"/>
        <v>22</v>
      </c>
      <c r="AO24" s="64"/>
      <c r="AP24" s="64"/>
      <c r="AQ24" s="64"/>
      <c r="AR24" s="61">
        <f t="shared" si="27"/>
        <v>22</v>
      </c>
      <c r="AS24" s="64"/>
      <c r="AT24" s="64"/>
      <c r="AU24" s="64"/>
      <c r="AV24" s="61">
        <f t="shared" si="28"/>
        <v>22</v>
      </c>
      <c r="AW24" s="64"/>
      <c r="AX24" s="64"/>
      <c r="AY24" s="64"/>
      <c r="AZ24" s="61">
        <f t="shared" si="29"/>
        <v>22</v>
      </c>
      <c r="BA24" s="64"/>
      <c r="BB24" s="64"/>
      <c r="BC24" s="64"/>
      <c r="BD24" s="61">
        <f t="shared" si="30"/>
        <v>22</v>
      </c>
      <c r="BE24" s="64"/>
      <c r="BF24" s="64"/>
      <c r="BG24" s="64"/>
      <c r="BH24" s="61">
        <f t="shared" si="31"/>
        <v>22</v>
      </c>
    </row>
    <row r="25" spans="1:60" x14ac:dyDescent="0.25">
      <c r="A25" s="1" t="s">
        <v>360</v>
      </c>
      <c r="B25" s="23" t="s">
        <v>272</v>
      </c>
      <c r="C25" s="24">
        <v>92</v>
      </c>
      <c r="D25" s="24">
        <v>7415</v>
      </c>
      <c r="E25" s="21">
        <v>24</v>
      </c>
      <c r="F25" s="61">
        <f t="shared" si="17"/>
        <v>25</v>
      </c>
      <c r="G25" s="2">
        <f t="shared" si="18"/>
        <v>0.96</v>
      </c>
      <c r="H25" s="9">
        <v>24</v>
      </c>
      <c r="I25" s="49">
        <f t="shared" si="19"/>
        <v>24</v>
      </c>
      <c r="J25" s="9"/>
      <c r="K25" s="21">
        <v>2027</v>
      </c>
      <c r="L25" s="21">
        <v>2026</v>
      </c>
      <c r="M25" s="9"/>
      <c r="N25" s="9"/>
      <c r="O25" s="9"/>
      <c r="P25" s="49">
        <f t="shared" si="32"/>
        <v>24</v>
      </c>
      <c r="Q25" s="9"/>
      <c r="R25" s="9"/>
      <c r="S25" s="9"/>
      <c r="T25" s="49">
        <f t="shared" si="21"/>
        <v>24</v>
      </c>
      <c r="U25" s="9"/>
      <c r="V25" s="9"/>
      <c r="W25" s="9"/>
      <c r="X25" s="1">
        <f t="shared" si="22"/>
        <v>24</v>
      </c>
      <c r="Y25" s="9"/>
      <c r="Z25" s="9"/>
      <c r="AA25" s="9"/>
      <c r="AB25" s="1">
        <f t="shared" si="23"/>
        <v>24</v>
      </c>
      <c r="AC25" s="9"/>
      <c r="AD25" s="9"/>
      <c r="AE25" s="9"/>
      <c r="AF25" s="1">
        <f t="shared" si="24"/>
        <v>24</v>
      </c>
      <c r="AG25" s="9"/>
      <c r="AH25" s="9"/>
      <c r="AI25" s="9"/>
      <c r="AJ25" s="1">
        <f t="shared" si="25"/>
        <v>24</v>
      </c>
      <c r="AK25" s="9"/>
      <c r="AL25" s="9"/>
      <c r="AM25" s="9"/>
      <c r="AN25" s="1">
        <f t="shared" si="26"/>
        <v>24</v>
      </c>
      <c r="AO25" s="9"/>
      <c r="AP25" s="9"/>
      <c r="AQ25" s="9"/>
      <c r="AR25" s="1">
        <f t="shared" si="27"/>
        <v>24</v>
      </c>
      <c r="AS25" s="9"/>
      <c r="AT25" s="9"/>
      <c r="AU25" s="9"/>
      <c r="AV25" s="1">
        <f t="shared" si="28"/>
        <v>24</v>
      </c>
      <c r="AW25" s="9"/>
      <c r="AX25" s="9"/>
      <c r="AY25" s="9"/>
      <c r="AZ25" s="1">
        <f t="shared" si="29"/>
        <v>24</v>
      </c>
      <c r="BA25" s="9"/>
      <c r="BB25" s="9"/>
      <c r="BC25" s="9"/>
      <c r="BD25" s="1">
        <f t="shared" si="30"/>
        <v>24</v>
      </c>
      <c r="BE25" s="9"/>
      <c r="BF25" s="9"/>
      <c r="BG25" s="9"/>
      <c r="BH25" s="1">
        <f t="shared" si="31"/>
        <v>24</v>
      </c>
    </row>
    <row r="26" spans="1:60" x14ac:dyDescent="0.25">
      <c r="A26" s="1" t="s">
        <v>360</v>
      </c>
      <c r="B26" s="23" t="s">
        <v>273</v>
      </c>
      <c r="C26" s="24">
        <v>99</v>
      </c>
      <c r="D26" s="24"/>
      <c r="E26" s="21">
        <v>41</v>
      </c>
      <c r="F26" s="61">
        <f t="shared" si="17"/>
        <v>42</v>
      </c>
      <c r="G26" s="2">
        <f t="shared" si="18"/>
        <v>0.54761904761904767</v>
      </c>
      <c r="H26" s="9">
        <v>23</v>
      </c>
      <c r="I26" s="49">
        <f t="shared" si="19"/>
        <v>23</v>
      </c>
      <c r="J26" s="9"/>
      <c r="K26" s="74" t="s">
        <v>384</v>
      </c>
      <c r="L26" s="21">
        <v>2026</v>
      </c>
      <c r="M26" s="9"/>
      <c r="N26" s="9"/>
      <c r="O26" s="9"/>
      <c r="P26" s="49">
        <f t="shared" si="32"/>
        <v>23</v>
      </c>
      <c r="Q26" s="9"/>
      <c r="R26" s="9"/>
      <c r="S26" s="9"/>
      <c r="T26" s="49">
        <f t="shared" si="21"/>
        <v>23</v>
      </c>
      <c r="U26" s="9"/>
      <c r="V26" s="9"/>
      <c r="W26" s="9"/>
      <c r="X26" s="1">
        <f t="shared" si="22"/>
        <v>23</v>
      </c>
      <c r="Y26" s="9"/>
      <c r="Z26" s="9"/>
      <c r="AA26" s="9"/>
      <c r="AB26" s="1">
        <f t="shared" si="23"/>
        <v>23</v>
      </c>
      <c r="AC26" s="9"/>
      <c r="AD26" s="9"/>
      <c r="AE26" s="9"/>
      <c r="AF26" s="1">
        <f t="shared" si="24"/>
        <v>23</v>
      </c>
      <c r="AG26" s="9"/>
      <c r="AH26" s="9"/>
      <c r="AI26" s="9"/>
      <c r="AJ26" s="1">
        <f t="shared" si="25"/>
        <v>23</v>
      </c>
      <c r="AK26" s="9"/>
      <c r="AL26" s="9"/>
      <c r="AM26" s="9"/>
      <c r="AN26" s="1">
        <f t="shared" si="26"/>
        <v>23</v>
      </c>
      <c r="AO26" s="9"/>
      <c r="AP26" s="9"/>
      <c r="AQ26" s="9"/>
      <c r="AR26" s="1">
        <f t="shared" si="27"/>
        <v>23</v>
      </c>
      <c r="AS26" s="9"/>
      <c r="AT26" s="9"/>
      <c r="AU26" s="9"/>
      <c r="AV26" s="1">
        <f t="shared" si="28"/>
        <v>23</v>
      </c>
      <c r="AW26" s="9"/>
      <c r="AX26" s="9"/>
      <c r="AY26" s="9"/>
      <c r="AZ26" s="1">
        <f t="shared" si="29"/>
        <v>23</v>
      </c>
      <c r="BA26" s="9"/>
      <c r="BB26" s="9"/>
      <c r="BC26" s="9"/>
      <c r="BD26" s="1">
        <f t="shared" si="30"/>
        <v>23</v>
      </c>
      <c r="BE26" s="9"/>
      <c r="BF26" s="9"/>
      <c r="BG26" s="9"/>
      <c r="BH26" s="1">
        <f t="shared" si="31"/>
        <v>23</v>
      </c>
    </row>
    <row r="27" spans="1:60" x14ac:dyDescent="0.25">
      <c r="A27" s="1"/>
      <c r="B27" s="1"/>
      <c r="C27" s="1"/>
      <c r="D27" s="1"/>
      <c r="E27" s="12"/>
      <c r="F27" s="1"/>
      <c r="G27" s="1"/>
      <c r="H27" s="1"/>
      <c r="I27" s="1"/>
      <c r="J27" s="1"/>
      <c r="K27" s="12"/>
      <c r="L27" s="12"/>
      <c r="M27" s="1">
        <f t="shared" ref="M27:AL27" si="33">SUM(M15:M26)</f>
        <v>4</v>
      </c>
      <c r="N27" s="1">
        <f t="shared" si="33"/>
        <v>69</v>
      </c>
      <c r="O27" s="1">
        <f t="shared" si="33"/>
        <v>0</v>
      </c>
      <c r="P27" s="1">
        <f t="shared" si="33"/>
        <v>278</v>
      </c>
      <c r="Q27" s="1">
        <f t="shared" si="33"/>
        <v>1</v>
      </c>
      <c r="R27" s="1">
        <f t="shared" si="33"/>
        <v>2</v>
      </c>
      <c r="S27" s="1">
        <f t="shared" si="33"/>
        <v>0</v>
      </c>
      <c r="T27" s="1">
        <f t="shared" si="33"/>
        <v>281</v>
      </c>
      <c r="U27" s="1">
        <f t="shared" si="33"/>
        <v>1</v>
      </c>
      <c r="V27" s="1">
        <f t="shared" si="33"/>
        <v>5</v>
      </c>
      <c r="W27" s="1">
        <f t="shared" si="33"/>
        <v>0</v>
      </c>
      <c r="X27" s="1">
        <f t="shared" si="33"/>
        <v>287</v>
      </c>
      <c r="Y27" s="1">
        <f t="shared" si="33"/>
        <v>0</v>
      </c>
      <c r="Z27" s="1">
        <f t="shared" si="33"/>
        <v>0</v>
      </c>
      <c r="AA27" s="1">
        <f t="shared" si="33"/>
        <v>0</v>
      </c>
      <c r="AB27" s="1">
        <f t="shared" si="33"/>
        <v>287</v>
      </c>
      <c r="AC27" s="1">
        <f t="shared" si="33"/>
        <v>0</v>
      </c>
      <c r="AD27" s="1">
        <f t="shared" si="33"/>
        <v>0</v>
      </c>
      <c r="AE27" s="1">
        <f t="shared" si="33"/>
        <v>0</v>
      </c>
      <c r="AF27" s="1">
        <f t="shared" si="33"/>
        <v>287</v>
      </c>
      <c r="AG27" s="1">
        <f t="shared" si="33"/>
        <v>0</v>
      </c>
      <c r="AH27" s="1">
        <f t="shared" si="33"/>
        <v>0</v>
      </c>
      <c r="AI27" s="1">
        <f t="shared" si="33"/>
        <v>0</v>
      </c>
      <c r="AJ27" s="1">
        <f t="shared" si="33"/>
        <v>287</v>
      </c>
      <c r="AK27" s="1">
        <f t="shared" si="33"/>
        <v>0</v>
      </c>
      <c r="AL27" s="1">
        <f t="shared" si="33"/>
        <v>0</v>
      </c>
      <c r="AM27" s="1">
        <f t="shared" ref="AM27:BH27" si="34">SUM(AM15:AM26)</f>
        <v>0</v>
      </c>
      <c r="AN27" s="1">
        <f t="shared" si="34"/>
        <v>287</v>
      </c>
      <c r="AO27" s="1">
        <f t="shared" si="34"/>
        <v>0</v>
      </c>
      <c r="AP27" s="1">
        <f t="shared" si="34"/>
        <v>0</v>
      </c>
      <c r="AQ27" s="1">
        <f t="shared" si="34"/>
        <v>0</v>
      </c>
      <c r="AR27" s="1">
        <f t="shared" si="34"/>
        <v>287</v>
      </c>
      <c r="AS27" s="1">
        <f t="shared" si="34"/>
        <v>0</v>
      </c>
      <c r="AT27" s="1">
        <f t="shared" si="34"/>
        <v>0</v>
      </c>
      <c r="AU27" s="1">
        <f t="shared" si="34"/>
        <v>0</v>
      </c>
      <c r="AV27" s="1">
        <f t="shared" si="34"/>
        <v>287</v>
      </c>
      <c r="AW27" s="1">
        <f t="shared" si="34"/>
        <v>0</v>
      </c>
      <c r="AX27" s="1">
        <f t="shared" si="34"/>
        <v>0</v>
      </c>
      <c r="AY27" s="1">
        <f t="shared" si="34"/>
        <v>0</v>
      </c>
      <c r="AZ27" s="1">
        <f t="shared" si="34"/>
        <v>287</v>
      </c>
      <c r="BA27" s="1">
        <f t="shared" si="34"/>
        <v>0</v>
      </c>
      <c r="BB27" s="1">
        <f t="shared" si="34"/>
        <v>0</v>
      </c>
      <c r="BC27" s="1">
        <f t="shared" si="34"/>
        <v>0</v>
      </c>
      <c r="BD27" s="1">
        <f t="shared" si="34"/>
        <v>287</v>
      </c>
      <c r="BE27" s="1">
        <f t="shared" si="34"/>
        <v>0</v>
      </c>
      <c r="BF27" s="1">
        <f t="shared" si="34"/>
        <v>0</v>
      </c>
      <c r="BG27" s="1">
        <f t="shared" si="34"/>
        <v>0</v>
      </c>
      <c r="BH27" s="1">
        <f t="shared" si="34"/>
        <v>287</v>
      </c>
    </row>
    <row r="28" spans="1:60" x14ac:dyDescent="0.25">
      <c r="A28" s="1"/>
      <c r="B28" s="1" t="s">
        <v>31</v>
      </c>
      <c r="C28" s="1">
        <f>COUNT(C16:C26)</f>
        <v>11</v>
      </c>
      <c r="D28" s="1"/>
      <c r="E28" s="12">
        <f>SUM(E15:E26)</f>
        <v>354</v>
      </c>
      <c r="F28" s="1">
        <f>SUM(E15:E26)+1</f>
        <v>355</v>
      </c>
      <c r="G28" s="2">
        <f>$BH27/F28</f>
        <v>0.80845070422535215</v>
      </c>
      <c r="H28" s="1">
        <f>SUM(H15:H26)</f>
        <v>205</v>
      </c>
      <c r="I28" s="1">
        <f>SUM(I15:I26)</f>
        <v>211</v>
      </c>
      <c r="J28" s="1">
        <f>SUM(J15:J26)</f>
        <v>6</v>
      </c>
      <c r="K28" s="12"/>
      <c r="L28" s="12"/>
      <c r="M28" s="1"/>
      <c r="N28" s="1"/>
      <c r="O28" s="1"/>
      <c r="P28" s="2">
        <f>P27/F28</f>
        <v>0.78309859154929573</v>
      </c>
      <c r="Q28" s="1">
        <f>M27+Q27</f>
        <v>5</v>
      </c>
      <c r="R28" s="1">
        <f>N27+R27</f>
        <v>71</v>
      </c>
      <c r="S28" s="1">
        <f>O27+S27</f>
        <v>0</v>
      </c>
      <c r="T28" s="2">
        <f>T27/F28</f>
        <v>0.79154929577464783</v>
      </c>
      <c r="U28" s="1">
        <f>Q28+U27</f>
        <v>6</v>
      </c>
      <c r="V28" s="1">
        <f>R28+V27</f>
        <v>76</v>
      </c>
      <c r="W28" s="1">
        <f>S28+W27</f>
        <v>0</v>
      </c>
      <c r="X28" s="2">
        <f>X27/F28</f>
        <v>0.80845070422535215</v>
      </c>
      <c r="Y28" s="1">
        <f>U28+Y27</f>
        <v>6</v>
      </c>
      <c r="Z28" s="1">
        <f>V28+Z27</f>
        <v>76</v>
      </c>
      <c r="AA28" s="1">
        <f>W28+AA27</f>
        <v>0</v>
      </c>
      <c r="AB28" s="2">
        <f>AB27/F28</f>
        <v>0.80845070422535215</v>
      </c>
      <c r="AC28" s="1">
        <f>Y28+AC27</f>
        <v>6</v>
      </c>
      <c r="AD28" s="1">
        <f>Z28+AD27</f>
        <v>76</v>
      </c>
      <c r="AE28" s="1">
        <f>AA28+AE27</f>
        <v>0</v>
      </c>
      <c r="AF28" s="2">
        <f>AF27/F28</f>
        <v>0.80845070422535215</v>
      </c>
      <c r="AG28" s="1">
        <f>AC28+AG27</f>
        <v>6</v>
      </c>
      <c r="AH28" s="1">
        <f>AD28+AH27</f>
        <v>76</v>
      </c>
      <c r="AI28" s="1">
        <f>AE28+AI27</f>
        <v>0</v>
      </c>
      <c r="AJ28" s="2">
        <f>AJ27/F28</f>
        <v>0.80845070422535215</v>
      </c>
      <c r="AK28" s="1">
        <f>AG28+AK27</f>
        <v>6</v>
      </c>
      <c r="AL28" s="1">
        <f>AH28+AL27</f>
        <v>76</v>
      </c>
      <c r="AM28" s="1">
        <f>AI28+AM27</f>
        <v>0</v>
      </c>
      <c r="AN28" s="2">
        <f>AN27/F28</f>
        <v>0.80845070422535215</v>
      </c>
      <c r="AO28" s="1">
        <f>AK28+AO27</f>
        <v>6</v>
      </c>
      <c r="AP28" s="1">
        <f>AL28+AP27</f>
        <v>76</v>
      </c>
      <c r="AQ28" s="1">
        <f>AM28+AQ27</f>
        <v>0</v>
      </c>
      <c r="AR28" s="2">
        <f>AR27/F28</f>
        <v>0.80845070422535215</v>
      </c>
      <c r="AS28" s="1">
        <f>AO28+AS27</f>
        <v>6</v>
      </c>
      <c r="AT28" s="1">
        <f>AP28+AT27</f>
        <v>76</v>
      </c>
      <c r="AU28" s="1">
        <f>AQ28+AU27</f>
        <v>0</v>
      </c>
      <c r="AV28" s="2">
        <f>AV27/F28</f>
        <v>0.80845070422535215</v>
      </c>
      <c r="AW28" s="1">
        <f>AS28+AW27</f>
        <v>6</v>
      </c>
      <c r="AX28" s="1">
        <f>AT28+AX27</f>
        <v>76</v>
      </c>
      <c r="AY28" s="1">
        <f>AU28+AY27</f>
        <v>0</v>
      </c>
      <c r="AZ28" s="2">
        <f>AZ27/F28</f>
        <v>0.80845070422535215</v>
      </c>
      <c r="BA28" s="1">
        <f>AW28+BA27</f>
        <v>6</v>
      </c>
      <c r="BB28" s="1">
        <f>AX28+BB27</f>
        <v>76</v>
      </c>
      <c r="BC28" s="1">
        <f>AY28+BC27</f>
        <v>0</v>
      </c>
      <c r="BD28" s="2">
        <f>BD27/F28</f>
        <v>0.80845070422535215</v>
      </c>
      <c r="BE28" s="1">
        <f>BA28+BE27</f>
        <v>6</v>
      </c>
      <c r="BF28" s="1">
        <f>BB28+BF27</f>
        <v>76</v>
      </c>
      <c r="BG28" s="1">
        <f>BC28+BG27</f>
        <v>0</v>
      </c>
      <c r="BH28" s="2">
        <f>BH27/F28</f>
        <v>0.80845070422535215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7" right="0.7" top="0.75" bottom="0.75" header="0.3" footer="0.3"/>
  <pageSetup paperSize="5" scale="5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BH18"/>
  <sheetViews>
    <sheetView zoomScale="150" workbookViewId="0">
      <pane xSplit="12" ySplit="2" topLeftCell="V8" activePane="bottomRight" state="frozen"/>
      <selection pane="topRight" activeCell="A19" sqref="A19:XFD48"/>
      <selection pane="bottomLeft" activeCell="A19" sqref="A19:XFD48"/>
      <selection pane="bottomRight" activeCell="L4" sqref="L4"/>
    </sheetView>
  </sheetViews>
  <sheetFormatPr defaultColWidth="8.85546875" defaultRowHeight="15" x14ac:dyDescent="0.25"/>
  <cols>
    <col min="1" max="1" width="16.85546875" bestFit="1" customWidth="1"/>
    <col min="2" max="2" width="15.140625" bestFit="1" customWidth="1"/>
    <col min="3" max="3" width="4.42578125" customWidth="1"/>
    <col min="4" max="4" width="8.7109375" hidden="1" customWidth="1"/>
    <col min="5" max="5" width="5.42578125" style="154" customWidth="1"/>
    <col min="6" max="6" width="5.140625" style="154" bestFit="1" customWidth="1"/>
    <col min="7" max="7" width="8.28515625" bestFit="1" customWidth="1"/>
    <col min="8" max="8" width="5.140625" style="56" customWidth="1"/>
    <col min="9" max="9" width="8" style="56" customWidth="1"/>
    <col min="10" max="10" width="5" style="56" customWidth="1"/>
    <col min="11" max="11" width="5.42578125" style="154" customWidth="1"/>
    <col min="12" max="12" width="8.140625" style="154" customWidth="1"/>
    <col min="13" max="15" width="3" customWidth="1"/>
    <col min="16" max="16" width="7.140625" customWidth="1"/>
    <col min="17" max="19" width="3" customWidth="1"/>
    <col min="20" max="20" width="7.140625" customWidth="1"/>
    <col min="21" max="23" width="3" customWidth="1"/>
    <col min="24" max="24" width="7.140625" customWidth="1"/>
    <col min="25" max="27" width="3" customWidth="1"/>
    <col min="28" max="28" width="7.140625" customWidth="1"/>
    <col min="29" max="31" width="3" customWidth="1"/>
    <col min="32" max="32" width="7.140625" customWidth="1"/>
    <col min="33" max="35" width="3" customWidth="1"/>
    <col min="36" max="36" width="7.140625" customWidth="1"/>
    <col min="37" max="39" width="3" customWidth="1"/>
    <col min="40" max="40" width="7.140625" customWidth="1"/>
    <col min="41" max="43" width="3" customWidth="1"/>
    <col min="44" max="44" width="7.140625" customWidth="1"/>
    <col min="45" max="47" width="3" customWidth="1"/>
    <col min="48" max="48" width="10.5703125" customWidth="1"/>
    <col min="49" max="51" width="3" customWidth="1"/>
    <col min="52" max="52" width="9" customWidth="1"/>
    <col min="53" max="55" width="3" customWidth="1"/>
    <col min="56" max="56" width="8.7109375" customWidth="1"/>
    <col min="57" max="59" width="3" customWidth="1"/>
    <col min="60" max="60" width="8.42578125" customWidth="1"/>
  </cols>
  <sheetData>
    <row r="1" spans="1:60" x14ac:dyDescent="0.25">
      <c r="A1" s="27"/>
      <c r="B1" s="27"/>
      <c r="C1" s="27"/>
      <c r="D1" s="27"/>
      <c r="E1" s="31"/>
      <c r="F1" s="31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s="15" customFormat="1" ht="29.25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1" t="s">
        <v>16</v>
      </c>
      <c r="F2" s="7" t="s">
        <v>17</v>
      </c>
      <c r="G2" s="7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ht="16.5" customHeight="1" x14ac:dyDescent="0.25">
      <c r="A3" s="3" t="s">
        <v>274</v>
      </c>
      <c r="B3" s="4"/>
      <c r="C3" s="4"/>
      <c r="D3" s="4"/>
      <c r="E3" s="28"/>
      <c r="F3" s="14"/>
      <c r="G3" s="5"/>
      <c r="H3" s="53"/>
      <c r="I3" s="53"/>
      <c r="J3" s="57"/>
      <c r="K3" s="214">
        <v>2027</v>
      </c>
      <c r="L3" s="48">
        <v>2026</v>
      </c>
      <c r="M3" s="8"/>
      <c r="N3" s="8"/>
      <c r="O3" s="8"/>
      <c r="P3" s="53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s="65" customFormat="1" x14ac:dyDescent="0.25">
      <c r="A4" s="66" t="s">
        <v>360</v>
      </c>
      <c r="B4" s="98" t="s">
        <v>275</v>
      </c>
      <c r="C4" s="99">
        <v>1</v>
      </c>
      <c r="D4" s="99">
        <v>8760</v>
      </c>
      <c r="E4" s="100">
        <v>41</v>
      </c>
      <c r="F4" s="66">
        <f>E4+1</f>
        <v>42</v>
      </c>
      <c r="G4" s="68">
        <f t="shared" ref="G4:G9" si="0">$BH4/F4</f>
        <v>0.7857142857142857</v>
      </c>
      <c r="H4" s="69">
        <v>33</v>
      </c>
      <c r="I4" s="69">
        <f t="shared" ref="I4:I9" si="1">+H4+J4</f>
        <v>33</v>
      </c>
      <c r="J4" s="70"/>
      <c r="K4" s="215">
        <v>2027</v>
      </c>
      <c r="L4" s="48">
        <v>2026</v>
      </c>
      <c r="M4" s="64"/>
      <c r="N4" s="64"/>
      <c r="O4" s="64"/>
      <c r="P4" s="63">
        <f t="shared" ref="P4:P8" si="2">SUM(M4:O4)+H4</f>
        <v>33</v>
      </c>
      <c r="Q4" s="64"/>
      <c r="R4" s="64"/>
      <c r="S4" s="64"/>
      <c r="T4" s="61">
        <f t="shared" ref="T4:T9" si="3">SUM(P4:S4)</f>
        <v>33</v>
      </c>
      <c r="U4" s="64"/>
      <c r="V4" s="64"/>
      <c r="W4" s="64"/>
      <c r="X4" s="61">
        <f t="shared" ref="X4:X9" si="4">SUM(T4:W4)</f>
        <v>33</v>
      </c>
      <c r="Y4" s="64"/>
      <c r="Z4" s="64"/>
      <c r="AA4" s="64"/>
      <c r="AB4" s="61">
        <f t="shared" ref="AB4:AB9" si="5">SUM(X4:AA4)</f>
        <v>33</v>
      </c>
      <c r="AC4" s="64"/>
      <c r="AD4" s="64"/>
      <c r="AE4" s="64"/>
      <c r="AF4" s="61">
        <f t="shared" ref="AF4:AF9" si="6">SUM(AB4:AE4)</f>
        <v>33</v>
      </c>
      <c r="AG4" s="64"/>
      <c r="AH4" s="64"/>
      <c r="AI4" s="64"/>
      <c r="AJ4" s="61">
        <f t="shared" ref="AJ4:AJ9" si="7">SUM(AF4:AI4)</f>
        <v>33</v>
      </c>
      <c r="AK4" s="64"/>
      <c r="AL4" s="64"/>
      <c r="AM4" s="64"/>
      <c r="AN4" s="61">
        <f t="shared" ref="AN4:AN9" si="8">SUM(AJ4:AM4)</f>
        <v>33</v>
      </c>
      <c r="AO4" s="64"/>
      <c r="AP4" s="64"/>
      <c r="AQ4" s="64"/>
      <c r="AR4" s="61">
        <f t="shared" ref="AR4:AR9" si="9">SUM(AN4:AQ4)</f>
        <v>33</v>
      </c>
      <c r="AS4" s="64"/>
      <c r="AT4" s="64"/>
      <c r="AU4" s="64"/>
      <c r="AV4" s="61">
        <f t="shared" ref="AV4:AV9" si="10">SUM(AR4:AU4)</f>
        <v>33</v>
      </c>
      <c r="AW4" s="64"/>
      <c r="AX4" s="64"/>
      <c r="AY4" s="64"/>
      <c r="AZ4" s="61">
        <f t="shared" ref="AZ4:AZ9" si="11">SUM(AV4:AY4)</f>
        <v>33</v>
      </c>
      <c r="BA4" s="64"/>
      <c r="BB4" s="64"/>
      <c r="BC4" s="64"/>
      <c r="BD4" s="61">
        <f t="shared" ref="BD4:BD9" si="12">SUM(AZ4:BC4)</f>
        <v>33</v>
      </c>
      <c r="BE4" s="64"/>
      <c r="BF4" s="64"/>
      <c r="BG4" s="64"/>
      <c r="BH4" s="61">
        <f t="shared" ref="BH4:BH9" si="13">SUM(BD4:BG4)</f>
        <v>33</v>
      </c>
    </row>
    <row r="5" spans="1:60" s="65" customFormat="1" x14ac:dyDescent="0.25">
      <c r="A5" s="66" t="s">
        <v>360</v>
      </c>
      <c r="B5" s="98" t="s">
        <v>276</v>
      </c>
      <c r="C5" s="101">
        <v>3</v>
      </c>
      <c r="D5" s="101">
        <v>9539</v>
      </c>
      <c r="E5" s="102">
        <v>28</v>
      </c>
      <c r="F5" s="66">
        <f t="shared" ref="F5:F9" si="14">E5+1</f>
        <v>29</v>
      </c>
      <c r="G5" s="68">
        <f t="shared" si="0"/>
        <v>0.72413793103448276</v>
      </c>
      <c r="H5" s="69">
        <v>21</v>
      </c>
      <c r="I5" s="69">
        <f t="shared" si="1"/>
        <v>21</v>
      </c>
      <c r="J5" s="70"/>
      <c r="K5" s="215" t="s">
        <v>384</v>
      </c>
      <c r="L5" s="48">
        <v>2026</v>
      </c>
      <c r="M5" s="64"/>
      <c r="N5" s="64"/>
      <c r="O5" s="64"/>
      <c r="P5" s="63">
        <f t="shared" si="2"/>
        <v>21</v>
      </c>
      <c r="Q5" s="64"/>
      <c r="R5" s="64"/>
      <c r="S5" s="64"/>
      <c r="T5" s="61">
        <f t="shared" si="3"/>
        <v>21</v>
      </c>
      <c r="U5" s="64"/>
      <c r="V5" s="64"/>
      <c r="W5" s="64"/>
      <c r="X5" s="61">
        <f t="shared" si="4"/>
        <v>21</v>
      </c>
      <c r="Y5" s="64"/>
      <c r="Z5" s="64"/>
      <c r="AA5" s="64"/>
      <c r="AB5" s="61">
        <f t="shared" si="5"/>
        <v>21</v>
      </c>
      <c r="AC5" s="64"/>
      <c r="AD5" s="64"/>
      <c r="AE5" s="64"/>
      <c r="AF5" s="61">
        <f t="shared" si="6"/>
        <v>21</v>
      </c>
      <c r="AG5" s="64"/>
      <c r="AH5" s="64"/>
      <c r="AI5" s="64"/>
      <c r="AJ5" s="61">
        <f t="shared" si="7"/>
        <v>21</v>
      </c>
      <c r="AK5" s="64"/>
      <c r="AL5" s="64"/>
      <c r="AM5" s="64"/>
      <c r="AN5" s="61">
        <f t="shared" si="8"/>
        <v>21</v>
      </c>
      <c r="AO5" s="64"/>
      <c r="AP5" s="64"/>
      <c r="AQ5" s="64"/>
      <c r="AR5" s="61">
        <f t="shared" si="9"/>
        <v>21</v>
      </c>
      <c r="AS5" s="64"/>
      <c r="AT5" s="64"/>
      <c r="AU5" s="64"/>
      <c r="AV5" s="61">
        <f t="shared" si="10"/>
        <v>21</v>
      </c>
      <c r="AW5" s="64"/>
      <c r="AX5" s="64"/>
      <c r="AY5" s="64"/>
      <c r="AZ5" s="61">
        <f t="shared" si="11"/>
        <v>21</v>
      </c>
      <c r="BA5" s="64"/>
      <c r="BB5" s="64"/>
      <c r="BC5" s="64"/>
      <c r="BD5" s="61">
        <f t="shared" si="12"/>
        <v>21</v>
      </c>
      <c r="BE5" s="64"/>
      <c r="BF5" s="64"/>
      <c r="BG5" s="64"/>
      <c r="BH5" s="61">
        <f t="shared" si="13"/>
        <v>21</v>
      </c>
    </row>
    <row r="6" spans="1:60" s="65" customFormat="1" x14ac:dyDescent="0.25">
      <c r="A6" s="66" t="s">
        <v>360</v>
      </c>
      <c r="B6" s="90" t="s">
        <v>277</v>
      </c>
      <c r="C6" s="99">
        <v>9</v>
      </c>
      <c r="D6" s="99">
        <v>6734</v>
      </c>
      <c r="E6" s="100">
        <v>25</v>
      </c>
      <c r="F6" s="66">
        <f t="shared" si="14"/>
        <v>26</v>
      </c>
      <c r="G6" s="68">
        <f t="shared" si="0"/>
        <v>0.30769230769230771</v>
      </c>
      <c r="H6" s="69">
        <v>8</v>
      </c>
      <c r="I6" s="69">
        <f t="shared" si="1"/>
        <v>8</v>
      </c>
      <c r="J6" s="70"/>
      <c r="K6" s="215" t="s">
        <v>384</v>
      </c>
      <c r="L6" s="48">
        <v>2026</v>
      </c>
      <c r="M6" s="64"/>
      <c r="N6" s="64"/>
      <c r="O6" s="64"/>
      <c r="P6" s="63">
        <f t="shared" si="2"/>
        <v>8</v>
      </c>
      <c r="Q6" s="64"/>
      <c r="R6" s="64"/>
      <c r="S6" s="64"/>
      <c r="T6" s="61">
        <f t="shared" si="3"/>
        <v>8</v>
      </c>
      <c r="U6" s="64"/>
      <c r="V6" s="64"/>
      <c r="W6" s="64"/>
      <c r="X6" s="61">
        <f t="shared" si="4"/>
        <v>8</v>
      </c>
      <c r="Y6" s="64"/>
      <c r="Z6" s="64"/>
      <c r="AA6" s="64"/>
      <c r="AB6" s="61">
        <f t="shared" si="5"/>
        <v>8</v>
      </c>
      <c r="AC6" s="64"/>
      <c r="AD6" s="64"/>
      <c r="AE6" s="64"/>
      <c r="AF6" s="61">
        <f t="shared" si="6"/>
        <v>8</v>
      </c>
      <c r="AG6" s="64"/>
      <c r="AH6" s="64"/>
      <c r="AI6" s="64"/>
      <c r="AJ6" s="61">
        <f t="shared" si="7"/>
        <v>8</v>
      </c>
      <c r="AK6" s="64"/>
      <c r="AL6" s="64"/>
      <c r="AM6" s="64"/>
      <c r="AN6" s="61">
        <f t="shared" si="8"/>
        <v>8</v>
      </c>
      <c r="AO6" s="64"/>
      <c r="AP6" s="64"/>
      <c r="AQ6" s="64"/>
      <c r="AR6" s="61">
        <f t="shared" si="9"/>
        <v>8</v>
      </c>
      <c r="AS6" s="64"/>
      <c r="AT6" s="64"/>
      <c r="AU6" s="64"/>
      <c r="AV6" s="61">
        <f t="shared" si="10"/>
        <v>8</v>
      </c>
      <c r="AW6" s="64"/>
      <c r="AX6" s="64"/>
      <c r="AY6" s="64"/>
      <c r="AZ6" s="61">
        <f t="shared" si="11"/>
        <v>8</v>
      </c>
      <c r="BA6" s="64"/>
      <c r="BB6" s="64"/>
      <c r="BC6" s="64"/>
      <c r="BD6" s="61">
        <f t="shared" si="12"/>
        <v>8</v>
      </c>
      <c r="BE6" s="64"/>
      <c r="BF6" s="64"/>
      <c r="BG6" s="64"/>
      <c r="BH6" s="61">
        <f t="shared" si="13"/>
        <v>8</v>
      </c>
    </row>
    <row r="7" spans="1:60" s="65" customFormat="1" x14ac:dyDescent="0.25">
      <c r="A7" s="66" t="s">
        <v>360</v>
      </c>
      <c r="B7" s="90" t="s">
        <v>278</v>
      </c>
      <c r="C7" s="99">
        <v>10</v>
      </c>
      <c r="D7" s="99">
        <v>3433</v>
      </c>
      <c r="E7" s="100">
        <v>50</v>
      </c>
      <c r="F7" s="66">
        <f t="shared" si="14"/>
        <v>51</v>
      </c>
      <c r="G7" s="68">
        <f t="shared" si="0"/>
        <v>0.60784313725490191</v>
      </c>
      <c r="H7" s="69">
        <v>31</v>
      </c>
      <c r="I7" s="69">
        <f t="shared" si="1"/>
        <v>31</v>
      </c>
      <c r="J7" s="70"/>
      <c r="K7" s="214">
        <v>2027</v>
      </c>
      <c r="L7" s="48">
        <v>2026</v>
      </c>
      <c r="M7" s="64"/>
      <c r="N7" s="64"/>
      <c r="O7" s="64"/>
      <c r="P7" s="63">
        <f t="shared" si="2"/>
        <v>31</v>
      </c>
      <c r="Q7" s="64"/>
      <c r="R7" s="64"/>
      <c r="S7" s="64"/>
      <c r="T7" s="61">
        <f t="shared" si="3"/>
        <v>31</v>
      </c>
      <c r="U7" s="64"/>
      <c r="V7" s="64"/>
      <c r="W7" s="64"/>
      <c r="X7" s="61">
        <f t="shared" si="4"/>
        <v>31</v>
      </c>
      <c r="Y7" s="64"/>
      <c r="Z7" s="64"/>
      <c r="AA7" s="64"/>
      <c r="AB7" s="61">
        <f t="shared" si="5"/>
        <v>31</v>
      </c>
      <c r="AC7" s="64"/>
      <c r="AD7" s="64"/>
      <c r="AE7" s="64"/>
      <c r="AF7" s="61">
        <f t="shared" si="6"/>
        <v>31</v>
      </c>
      <c r="AG7" s="64"/>
      <c r="AH7" s="64"/>
      <c r="AI7" s="64"/>
      <c r="AJ7" s="61">
        <f t="shared" si="7"/>
        <v>31</v>
      </c>
      <c r="AK7" s="64"/>
      <c r="AL7" s="64"/>
      <c r="AM7" s="64"/>
      <c r="AN7" s="61">
        <f t="shared" si="8"/>
        <v>31</v>
      </c>
      <c r="AO7" s="64"/>
      <c r="AP7" s="64"/>
      <c r="AQ7" s="64"/>
      <c r="AR7" s="61">
        <f t="shared" si="9"/>
        <v>31</v>
      </c>
      <c r="AS7" s="64"/>
      <c r="AT7" s="64"/>
      <c r="AU7" s="64"/>
      <c r="AV7" s="61">
        <f t="shared" si="10"/>
        <v>31</v>
      </c>
      <c r="AW7" s="64"/>
      <c r="AX7" s="64"/>
      <c r="AY7" s="64"/>
      <c r="AZ7" s="61">
        <f t="shared" si="11"/>
        <v>31</v>
      </c>
      <c r="BA7" s="64"/>
      <c r="BB7" s="64"/>
      <c r="BC7" s="64"/>
      <c r="BD7" s="61">
        <f t="shared" si="12"/>
        <v>31</v>
      </c>
      <c r="BE7" s="64"/>
      <c r="BF7" s="64"/>
      <c r="BG7" s="64"/>
      <c r="BH7" s="61">
        <f t="shared" si="13"/>
        <v>31</v>
      </c>
    </row>
    <row r="8" spans="1:60" s="65" customFormat="1" x14ac:dyDescent="0.25">
      <c r="A8" s="66" t="s">
        <v>360</v>
      </c>
      <c r="B8" s="98" t="s">
        <v>279</v>
      </c>
      <c r="C8" s="99">
        <v>13</v>
      </c>
      <c r="D8" s="99">
        <v>2779</v>
      </c>
      <c r="E8" s="100">
        <v>19</v>
      </c>
      <c r="F8" s="66">
        <f t="shared" si="14"/>
        <v>20</v>
      </c>
      <c r="G8" s="68">
        <f t="shared" si="0"/>
        <v>0.5</v>
      </c>
      <c r="H8" s="69">
        <v>10</v>
      </c>
      <c r="I8" s="69">
        <f t="shared" si="1"/>
        <v>10</v>
      </c>
      <c r="J8" s="70"/>
      <c r="K8" s="215">
        <v>2027</v>
      </c>
      <c r="L8" s="48">
        <v>2026</v>
      </c>
      <c r="M8" s="64"/>
      <c r="N8" s="64"/>
      <c r="O8" s="64"/>
      <c r="P8" s="63">
        <f t="shared" si="2"/>
        <v>10</v>
      </c>
      <c r="Q8" s="64"/>
      <c r="R8" s="64"/>
      <c r="S8" s="64"/>
      <c r="T8" s="61">
        <f t="shared" si="3"/>
        <v>10</v>
      </c>
      <c r="U8" s="64"/>
      <c r="V8" s="64"/>
      <c r="W8" s="64"/>
      <c r="X8" s="61">
        <f t="shared" si="4"/>
        <v>10</v>
      </c>
      <c r="Y8" s="64"/>
      <c r="Z8" s="64"/>
      <c r="AA8" s="64"/>
      <c r="AB8" s="61">
        <f t="shared" si="5"/>
        <v>10</v>
      </c>
      <c r="AC8" s="64"/>
      <c r="AD8" s="64"/>
      <c r="AE8" s="64"/>
      <c r="AF8" s="61">
        <f t="shared" si="6"/>
        <v>10</v>
      </c>
      <c r="AG8" s="64"/>
      <c r="AH8" s="64"/>
      <c r="AI8" s="64"/>
      <c r="AJ8" s="61">
        <f t="shared" si="7"/>
        <v>10</v>
      </c>
      <c r="AK8" s="64"/>
      <c r="AL8" s="64"/>
      <c r="AM8" s="64"/>
      <c r="AN8" s="61">
        <f t="shared" si="8"/>
        <v>10</v>
      </c>
      <c r="AO8" s="64"/>
      <c r="AP8" s="64"/>
      <c r="AQ8" s="64"/>
      <c r="AR8" s="61">
        <f t="shared" si="9"/>
        <v>10</v>
      </c>
      <c r="AS8" s="64"/>
      <c r="AT8" s="64"/>
      <c r="AU8" s="64"/>
      <c r="AV8" s="61">
        <f t="shared" si="10"/>
        <v>10</v>
      </c>
      <c r="AW8" s="64"/>
      <c r="AX8" s="64"/>
      <c r="AY8" s="64"/>
      <c r="AZ8" s="61">
        <f t="shared" si="11"/>
        <v>10</v>
      </c>
      <c r="BA8" s="64"/>
      <c r="BB8" s="64"/>
      <c r="BC8" s="64"/>
      <c r="BD8" s="61">
        <f t="shared" si="12"/>
        <v>10</v>
      </c>
      <c r="BE8" s="64"/>
      <c r="BF8" s="64"/>
      <c r="BG8" s="64"/>
      <c r="BH8" s="61">
        <f t="shared" si="13"/>
        <v>10</v>
      </c>
    </row>
    <row r="9" spans="1:60" s="65" customFormat="1" x14ac:dyDescent="0.25">
      <c r="A9" s="66" t="s">
        <v>360</v>
      </c>
      <c r="B9" s="90" t="s">
        <v>280</v>
      </c>
      <c r="C9" s="99">
        <v>15</v>
      </c>
      <c r="E9" s="119">
        <v>51</v>
      </c>
      <c r="F9" s="66">
        <f t="shared" si="14"/>
        <v>52</v>
      </c>
      <c r="G9" s="68">
        <f t="shared" si="0"/>
        <v>0.61538461538461542</v>
      </c>
      <c r="H9" s="92">
        <v>21</v>
      </c>
      <c r="I9" s="69">
        <f t="shared" si="1"/>
        <v>23</v>
      </c>
      <c r="J9" s="92">
        <v>2</v>
      </c>
      <c r="K9" s="215" t="s">
        <v>384</v>
      </c>
      <c r="L9" s="48">
        <v>2026</v>
      </c>
      <c r="M9" s="64"/>
      <c r="N9" s="64"/>
      <c r="O9" s="64"/>
      <c r="P9" s="63">
        <f>SUM(M9:O9)+H9</f>
        <v>21</v>
      </c>
      <c r="Q9" s="64"/>
      <c r="R9" s="64"/>
      <c r="S9" s="64"/>
      <c r="T9" s="63">
        <f t="shared" si="3"/>
        <v>21</v>
      </c>
      <c r="U9" s="64"/>
      <c r="V9" s="64"/>
      <c r="W9" s="64"/>
      <c r="X9" s="61">
        <f t="shared" si="4"/>
        <v>21</v>
      </c>
      <c r="Y9" s="64"/>
      <c r="Z9" s="64">
        <v>11</v>
      </c>
      <c r="AA9" s="64"/>
      <c r="AB9" s="61">
        <f t="shared" si="5"/>
        <v>32</v>
      </c>
      <c r="AC9" s="64"/>
      <c r="AD9" s="64"/>
      <c r="AE9" s="64"/>
      <c r="AF9" s="61">
        <f t="shared" si="6"/>
        <v>32</v>
      </c>
      <c r="AG9" s="64"/>
      <c r="AH9" s="64"/>
      <c r="AI9" s="64"/>
      <c r="AJ9" s="61">
        <f t="shared" si="7"/>
        <v>32</v>
      </c>
      <c r="AK9" s="64"/>
      <c r="AL9" s="64"/>
      <c r="AM9" s="64"/>
      <c r="AN9" s="61">
        <f t="shared" si="8"/>
        <v>32</v>
      </c>
      <c r="AO9" s="64"/>
      <c r="AP9" s="64"/>
      <c r="AQ9" s="64"/>
      <c r="AR9" s="61">
        <f t="shared" si="9"/>
        <v>32</v>
      </c>
      <c r="AS9" s="64"/>
      <c r="AT9" s="64"/>
      <c r="AU9" s="64"/>
      <c r="AV9" s="61">
        <f t="shared" si="10"/>
        <v>32</v>
      </c>
      <c r="AW9" s="64"/>
      <c r="AX9" s="64"/>
      <c r="AY9" s="64"/>
      <c r="AZ9" s="61">
        <f t="shared" si="11"/>
        <v>32</v>
      </c>
      <c r="BA9" s="64"/>
      <c r="BB9" s="64"/>
      <c r="BC9" s="64"/>
      <c r="BD9" s="61">
        <f t="shared" si="12"/>
        <v>32</v>
      </c>
      <c r="BE9" s="64"/>
      <c r="BF9" s="64"/>
      <c r="BG9" s="64"/>
      <c r="BH9" s="61">
        <f t="shared" si="13"/>
        <v>32</v>
      </c>
    </row>
    <row r="10" spans="1:60" s="65" customFormat="1" x14ac:dyDescent="0.25">
      <c r="A10" s="87"/>
      <c r="B10" s="87"/>
      <c r="C10" s="87"/>
      <c r="D10" s="87"/>
      <c r="E10" s="115"/>
      <c r="F10" s="115"/>
      <c r="G10" s="87"/>
      <c r="H10" s="69"/>
      <c r="I10" s="69"/>
      <c r="J10" s="69"/>
      <c r="K10" s="115"/>
      <c r="L10" s="115"/>
      <c r="M10" s="69">
        <f t="shared" ref="M10:AA10" si="15">SUM(M3:M9)</f>
        <v>0</v>
      </c>
      <c r="N10" s="69">
        <f t="shared" si="15"/>
        <v>0</v>
      </c>
      <c r="O10" s="69">
        <f t="shared" si="15"/>
        <v>0</v>
      </c>
      <c r="P10" s="69">
        <f t="shared" si="15"/>
        <v>124</v>
      </c>
      <c r="Q10" s="69">
        <f t="shared" si="15"/>
        <v>0</v>
      </c>
      <c r="R10" s="69">
        <f t="shared" si="15"/>
        <v>0</v>
      </c>
      <c r="S10" s="69">
        <f t="shared" si="15"/>
        <v>0</v>
      </c>
      <c r="T10" s="69">
        <f t="shared" si="15"/>
        <v>124</v>
      </c>
      <c r="U10" s="69">
        <f t="shared" si="15"/>
        <v>0</v>
      </c>
      <c r="V10" s="69">
        <f t="shared" si="15"/>
        <v>0</v>
      </c>
      <c r="W10" s="69">
        <f t="shared" si="15"/>
        <v>0</v>
      </c>
      <c r="X10" s="69">
        <f t="shared" si="15"/>
        <v>124</v>
      </c>
      <c r="Y10" s="69">
        <f t="shared" si="15"/>
        <v>0</v>
      </c>
      <c r="Z10" s="69">
        <f t="shared" si="15"/>
        <v>11</v>
      </c>
      <c r="AA10" s="69">
        <f t="shared" si="15"/>
        <v>0</v>
      </c>
      <c r="AB10" s="69">
        <f>SUM(AB3:AB8)</f>
        <v>103</v>
      </c>
      <c r="AC10" s="69">
        <f t="shared" ref="AC10:BH10" si="16">SUM(AC3:AC9)</f>
        <v>0</v>
      </c>
      <c r="AD10" s="69">
        <f t="shared" si="16"/>
        <v>0</v>
      </c>
      <c r="AE10" s="69">
        <f t="shared" si="16"/>
        <v>0</v>
      </c>
      <c r="AF10" s="69">
        <f t="shared" si="16"/>
        <v>135</v>
      </c>
      <c r="AG10" s="69">
        <f t="shared" si="16"/>
        <v>0</v>
      </c>
      <c r="AH10" s="69">
        <f t="shared" si="16"/>
        <v>0</v>
      </c>
      <c r="AI10" s="69">
        <f t="shared" si="16"/>
        <v>0</v>
      </c>
      <c r="AJ10" s="69">
        <f t="shared" si="16"/>
        <v>135</v>
      </c>
      <c r="AK10" s="69">
        <f t="shared" si="16"/>
        <v>0</v>
      </c>
      <c r="AL10" s="69">
        <f t="shared" si="16"/>
        <v>0</v>
      </c>
      <c r="AM10" s="69">
        <f t="shared" si="16"/>
        <v>0</v>
      </c>
      <c r="AN10" s="69">
        <f t="shared" si="16"/>
        <v>135</v>
      </c>
      <c r="AO10" s="69">
        <f t="shared" si="16"/>
        <v>0</v>
      </c>
      <c r="AP10" s="69">
        <f t="shared" si="16"/>
        <v>0</v>
      </c>
      <c r="AQ10" s="69">
        <f t="shared" si="16"/>
        <v>0</v>
      </c>
      <c r="AR10" s="69">
        <f>SUM(AR3:AR9)</f>
        <v>135</v>
      </c>
      <c r="AS10" s="69">
        <f t="shared" si="16"/>
        <v>0</v>
      </c>
      <c r="AT10" s="69">
        <f t="shared" si="16"/>
        <v>0</v>
      </c>
      <c r="AU10" s="69">
        <f t="shared" si="16"/>
        <v>0</v>
      </c>
      <c r="AV10" s="69">
        <f t="shared" si="16"/>
        <v>135</v>
      </c>
      <c r="AW10" s="69">
        <f t="shared" si="16"/>
        <v>0</v>
      </c>
      <c r="AX10" s="69">
        <f t="shared" si="16"/>
        <v>0</v>
      </c>
      <c r="AY10" s="69">
        <f t="shared" si="16"/>
        <v>0</v>
      </c>
      <c r="AZ10" s="69">
        <f t="shared" si="16"/>
        <v>135</v>
      </c>
      <c r="BA10" s="69">
        <f t="shared" si="16"/>
        <v>0</v>
      </c>
      <c r="BB10" s="69">
        <f t="shared" si="16"/>
        <v>0</v>
      </c>
      <c r="BC10" s="69">
        <f t="shared" si="16"/>
        <v>0</v>
      </c>
      <c r="BD10" s="69">
        <f t="shared" si="16"/>
        <v>135</v>
      </c>
      <c r="BE10" s="69">
        <f t="shared" si="16"/>
        <v>0</v>
      </c>
      <c r="BF10" s="69">
        <f t="shared" si="16"/>
        <v>0</v>
      </c>
      <c r="BG10" s="69">
        <f t="shared" si="16"/>
        <v>0</v>
      </c>
      <c r="BH10" s="69">
        <f t="shared" si="16"/>
        <v>135</v>
      </c>
    </row>
    <row r="11" spans="1:60" s="65" customFormat="1" x14ac:dyDescent="0.25">
      <c r="A11" s="61"/>
      <c r="B11" s="61" t="s">
        <v>31</v>
      </c>
      <c r="C11" s="61">
        <f>COUNT(C4:C9)</f>
        <v>6</v>
      </c>
      <c r="D11" s="61"/>
      <c r="E11" s="66">
        <f>SUM(E3:E9)</f>
        <v>214</v>
      </c>
      <c r="F11" s="66">
        <f>SUM(E3:E9)+1</f>
        <v>215</v>
      </c>
      <c r="G11" s="62">
        <f>$BH10/F11</f>
        <v>0.62790697674418605</v>
      </c>
      <c r="H11" s="63">
        <f>SUM(H3:H9)</f>
        <v>124</v>
      </c>
      <c r="I11" s="63">
        <f>SUM(I3:I9)</f>
        <v>126</v>
      </c>
      <c r="J11" s="63">
        <f>SUM(J3:J9)</f>
        <v>2</v>
      </c>
      <c r="K11" s="66"/>
      <c r="L11" s="66"/>
      <c r="M11" s="61"/>
      <c r="N11" s="61"/>
      <c r="O11" s="61"/>
      <c r="P11" s="62">
        <f>P10/F11</f>
        <v>0.57674418604651168</v>
      </c>
      <c r="Q11" s="61">
        <f>M10+Q10</f>
        <v>0</v>
      </c>
      <c r="R11" s="61">
        <f>N10+R10</f>
        <v>0</v>
      </c>
      <c r="S11" s="61">
        <f>O10+S10</f>
        <v>0</v>
      </c>
      <c r="T11" s="62">
        <f>T10/F11</f>
        <v>0.57674418604651168</v>
      </c>
      <c r="U11" s="61">
        <f>Q11+U10</f>
        <v>0</v>
      </c>
      <c r="V11" s="61">
        <f>R11+V10</f>
        <v>0</v>
      </c>
      <c r="W11" s="61">
        <f>S11+W10</f>
        <v>0</v>
      </c>
      <c r="X11" s="62">
        <f>X10/F11</f>
        <v>0.57674418604651168</v>
      </c>
      <c r="Y11" s="61">
        <f>U11+Y10</f>
        <v>0</v>
      </c>
      <c r="Z11" s="61">
        <f>V11+Z10</f>
        <v>11</v>
      </c>
      <c r="AA11" s="61">
        <f>W11+AA10</f>
        <v>0</v>
      </c>
      <c r="AB11" s="62">
        <f>AB10/F11</f>
        <v>0.47906976744186047</v>
      </c>
      <c r="AC11" s="61">
        <f>Y11+AC10</f>
        <v>0</v>
      </c>
      <c r="AD11" s="61">
        <f>Z11+AD10</f>
        <v>11</v>
      </c>
      <c r="AE11" s="61">
        <f>AA11+AE10</f>
        <v>0</v>
      </c>
      <c r="AF11" s="62">
        <f>AF10/F11</f>
        <v>0.62790697674418605</v>
      </c>
      <c r="AG11" s="61">
        <f>AC11+AG10</f>
        <v>0</v>
      </c>
      <c r="AH11" s="61">
        <f>AD11+AH10</f>
        <v>11</v>
      </c>
      <c r="AI11" s="61">
        <f>AE11+AI10</f>
        <v>0</v>
      </c>
      <c r="AJ11" s="62">
        <f>AJ10/F11</f>
        <v>0.62790697674418605</v>
      </c>
      <c r="AK11" s="61">
        <f>AG11+AK10</f>
        <v>0</v>
      </c>
      <c r="AL11" s="61">
        <f>AH11+AL10</f>
        <v>11</v>
      </c>
      <c r="AM11" s="61">
        <f>AI11+AM10</f>
        <v>0</v>
      </c>
      <c r="AN11" s="62">
        <f>AN10/F11</f>
        <v>0.62790697674418605</v>
      </c>
      <c r="AO11" s="61">
        <f>AK11+AO10</f>
        <v>0</v>
      </c>
      <c r="AP11" s="61">
        <f>AL11+AP10</f>
        <v>11</v>
      </c>
      <c r="AQ11" s="61">
        <f>AM11+AQ10</f>
        <v>0</v>
      </c>
      <c r="AR11" s="62">
        <f>AR10/F11</f>
        <v>0.62790697674418605</v>
      </c>
      <c r="AS11" s="61">
        <f>AO11+AS10</f>
        <v>0</v>
      </c>
      <c r="AT11" s="61">
        <f>AP11+AT10</f>
        <v>11</v>
      </c>
      <c r="AU11" s="61">
        <f>AQ11+AU10</f>
        <v>0</v>
      </c>
      <c r="AV11" s="62">
        <f>AV10/F11</f>
        <v>0.62790697674418605</v>
      </c>
      <c r="AW11" s="61">
        <f>AS11+AW10</f>
        <v>0</v>
      </c>
      <c r="AX11" s="61">
        <f>AT11+AX10</f>
        <v>11</v>
      </c>
      <c r="AY11" s="61">
        <f>AU11+AY10</f>
        <v>0</v>
      </c>
      <c r="AZ11" s="62">
        <f>AZ10/F11</f>
        <v>0.62790697674418605</v>
      </c>
      <c r="BA11" s="61">
        <f>AW11+BA10</f>
        <v>0</v>
      </c>
      <c r="BB11" s="61">
        <f>AX11+BB10</f>
        <v>11</v>
      </c>
      <c r="BC11" s="61">
        <f>AY11+BC10</f>
        <v>0</v>
      </c>
      <c r="BD11" s="62">
        <f>BD10/F11</f>
        <v>0.62790697674418605</v>
      </c>
      <c r="BE11" s="61">
        <f>BA11+BE10</f>
        <v>0</v>
      </c>
      <c r="BF11" s="61">
        <f>BB11+BF10</f>
        <v>11</v>
      </c>
      <c r="BG11" s="61">
        <f>BC11+BG10</f>
        <v>0</v>
      </c>
      <c r="BH11" s="62">
        <f>BH10/F11</f>
        <v>0.62790697674418605</v>
      </c>
    </row>
    <row r="12" spans="1:60" s="65" customFormat="1" x14ac:dyDescent="0.25">
      <c r="E12" s="159"/>
      <c r="F12" s="159"/>
      <c r="H12" s="72"/>
      <c r="I12" s="72"/>
      <c r="J12" s="72"/>
      <c r="K12" s="159"/>
      <c r="L12" s="159"/>
    </row>
    <row r="13" spans="1:60" s="65" customFormat="1" x14ac:dyDescent="0.25">
      <c r="A13" s="73" t="s">
        <v>281</v>
      </c>
      <c r="B13" s="61"/>
      <c r="C13" s="61"/>
      <c r="D13" s="61"/>
      <c r="E13" s="100"/>
      <c r="F13" s="66"/>
      <c r="G13" s="62"/>
      <c r="H13" s="63"/>
      <c r="I13" s="63"/>
      <c r="J13" s="70"/>
      <c r="K13" s="74" t="s">
        <v>384</v>
      </c>
      <c r="L13" s="74">
        <v>2026</v>
      </c>
      <c r="M13" s="64"/>
      <c r="N13" s="64"/>
      <c r="O13" s="64"/>
      <c r="P13" s="63">
        <f>+H13</f>
        <v>0</v>
      </c>
      <c r="Q13" s="64"/>
      <c r="R13" s="64"/>
      <c r="S13" s="64"/>
      <c r="T13" s="61">
        <f>SUM(P13:S13)</f>
        <v>0</v>
      </c>
      <c r="U13" s="64"/>
      <c r="V13" s="64"/>
      <c r="W13" s="64"/>
      <c r="X13" s="61">
        <f>SUM(T13:W13)</f>
        <v>0</v>
      </c>
      <c r="Y13" s="64"/>
      <c r="Z13" s="64"/>
      <c r="AA13" s="64"/>
      <c r="AB13" s="61">
        <f>SUM(X13:AA13)</f>
        <v>0</v>
      </c>
      <c r="AC13" s="64"/>
      <c r="AD13" s="64"/>
      <c r="AE13" s="64"/>
      <c r="AF13" s="61">
        <f>SUM(AB13:AE13)</f>
        <v>0</v>
      </c>
      <c r="AG13" s="64"/>
      <c r="AH13" s="64"/>
      <c r="AI13" s="64"/>
      <c r="AJ13" s="61">
        <f>SUM(AF13:AI13)</f>
        <v>0</v>
      </c>
      <c r="AK13" s="64"/>
      <c r="AL13" s="64"/>
      <c r="AM13" s="64"/>
      <c r="AN13" s="61">
        <f>SUM(AJ13:AM13)</f>
        <v>0</v>
      </c>
      <c r="AO13" s="64"/>
      <c r="AP13" s="64"/>
      <c r="AQ13" s="64"/>
      <c r="AR13" s="61">
        <f>SUM(AN13:AQ13)</f>
        <v>0</v>
      </c>
      <c r="AS13" s="64"/>
      <c r="AT13" s="64"/>
      <c r="AU13" s="64"/>
      <c r="AV13" s="61">
        <f>SUM(AR13:AU13)</f>
        <v>0</v>
      </c>
      <c r="AW13" s="64"/>
      <c r="AX13" s="64"/>
      <c r="AY13" s="64"/>
      <c r="AZ13" s="61">
        <f>SUM(AV13:AY13)</f>
        <v>0</v>
      </c>
      <c r="BA13" s="64"/>
      <c r="BB13" s="64"/>
      <c r="BC13" s="64"/>
      <c r="BD13" s="61">
        <f>SUM(AZ13:BC13)</f>
        <v>0</v>
      </c>
      <c r="BE13" s="64"/>
      <c r="BF13" s="64"/>
      <c r="BG13" s="64"/>
      <c r="BH13" s="61">
        <f>SUM(BD13:BG13)</f>
        <v>0</v>
      </c>
    </row>
    <row r="14" spans="1:60" s="65" customFormat="1" x14ac:dyDescent="0.25">
      <c r="A14" s="61" t="s">
        <v>383</v>
      </c>
      <c r="B14" s="98" t="s">
        <v>282</v>
      </c>
      <c r="C14" s="99">
        <v>1</v>
      </c>
      <c r="D14" s="99">
        <v>628</v>
      </c>
      <c r="E14" s="100">
        <v>34</v>
      </c>
      <c r="F14" s="66">
        <f t="shared" ref="F14:F16" si="17">E14+1</f>
        <v>35</v>
      </c>
      <c r="G14" s="62">
        <f>$BH14/F14</f>
        <v>0.34285714285714286</v>
      </c>
      <c r="H14" s="63">
        <v>12</v>
      </c>
      <c r="I14" s="63">
        <f>+H14+J14</f>
        <v>12</v>
      </c>
      <c r="J14" s="70"/>
      <c r="K14" s="74">
        <v>2027</v>
      </c>
      <c r="L14" s="74">
        <v>2026</v>
      </c>
      <c r="M14" s="64"/>
      <c r="N14" s="64"/>
      <c r="O14" s="64"/>
      <c r="P14" s="63">
        <f>SUM(M14:O14)+H14</f>
        <v>12</v>
      </c>
      <c r="Q14" s="64"/>
      <c r="R14" s="64"/>
      <c r="S14" s="64"/>
      <c r="T14" s="61">
        <f>SUM(P14:S14)</f>
        <v>12</v>
      </c>
      <c r="U14" s="64"/>
      <c r="V14" s="64"/>
      <c r="W14" s="64"/>
      <c r="X14" s="61">
        <f>SUM(T14:W14)</f>
        <v>12</v>
      </c>
      <c r="Y14" s="64"/>
      <c r="Z14" s="64"/>
      <c r="AA14" s="64"/>
      <c r="AB14" s="61">
        <f>SUM(X14:AA14)</f>
        <v>12</v>
      </c>
      <c r="AC14" s="64"/>
      <c r="AD14" s="64"/>
      <c r="AE14" s="64"/>
      <c r="AF14" s="61">
        <f>SUM(AB14:AE14)</f>
        <v>12</v>
      </c>
      <c r="AG14" s="64"/>
      <c r="AH14" s="64"/>
      <c r="AI14" s="64"/>
      <c r="AJ14" s="61">
        <f>SUM(AF14:AI14)</f>
        <v>12</v>
      </c>
      <c r="AK14" s="64"/>
      <c r="AL14" s="64"/>
      <c r="AM14" s="64"/>
      <c r="AN14" s="61">
        <f>SUM(AJ14:AM14)</f>
        <v>12</v>
      </c>
      <c r="AO14" s="64"/>
      <c r="AP14" s="64"/>
      <c r="AQ14" s="64"/>
      <c r="AR14" s="61">
        <f>SUM(AN14:AQ14)</f>
        <v>12</v>
      </c>
      <c r="AS14" s="64"/>
      <c r="AT14" s="64"/>
      <c r="AU14" s="64"/>
      <c r="AV14" s="61">
        <f>SUM(AR14:AU14)</f>
        <v>12</v>
      </c>
      <c r="AW14" s="64"/>
      <c r="AX14" s="64"/>
      <c r="AY14" s="64"/>
      <c r="AZ14" s="61">
        <f>SUM(AV14:AY14)</f>
        <v>12</v>
      </c>
      <c r="BA14" s="64"/>
      <c r="BB14" s="64"/>
      <c r="BC14" s="64"/>
      <c r="BD14" s="61">
        <f>SUM(AZ14:BC14)</f>
        <v>12</v>
      </c>
      <c r="BE14" s="64"/>
      <c r="BF14" s="64"/>
      <c r="BG14" s="64"/>
      <c r="BH14" s="61">
        <f>SUM(BD14:BG14)</f>
        <v>12</v>
      </c>
    </row>
    <row r="15" spans="1:60" s="65" customFormat="1" x14ac:dyDescent="0.25">
      <c r="A15" s="61" t="s">
        <v>360</v>
      </c>
      <c r="B15" s="90" t="s">
        <v>283</v>
      </c>
      <c r="C15" s="99">
        <v>12</v>
      </c>
      <c r="D15" s="99">
        <v>791</v>
      </c>
      <c r="E15" s="100">
        <v>33</v>
      </c>
      <c r="F15" s="66">
        <f t="shared" si="17"/>
        <v>34</v>
      </c>
      <c r="G15" s="62">
        <f>$BH15/F15</f>
        <v>0.44117647058823528</v>
      </c>
      <c r="H15" s="63">
        <v>15</v>
      </c>
      <c r="I15" s="63">
        <f>+H15+J15</f>
        <v>15</v>
      </c>
      <c r="J15" s="70"/>
      <c r="K15" s="74">
        <v>2027</v>
      </c>
      <c r="L15" s="74">
        <v>2026</v>
      </c>
      <c r="M15" s="64"/>
      <c r="N15" s="64"/>
      <c r="O15" s="64"/>
      <c r="P15" s="63">
        <f>SUM(M15:O15)+H15</f>
        <v>15</v>
      </c>
      <c r="Q15" s="64"/>
      <c r="R15" s="64"/>
      <c r="S15" s="64"/>
      <c r="T15" s="61">
        <f>SUM(P15:S15)</f>
        <v>15</v>
      </c>
      <c r="U15" s="64"/>
      <c r="V15" s="64"/>
      <c r="W15" s="64"/>
      <c r="X15" s="61">
        <f>SUM(T15:W15)</f>
        <v>15</v>
      </c>
      <c r="Y15" s="64"/>
      <c r="Z15" s="64"/>
      <c r="AA15" s="64"/>
      <c r="AB15" s="61">
        <f>SUM(X15:AA15)</f>
        <v>15</v>
      </c>
      <c r="AC15" s="64"/>
      <c r="AD15" s="64"/>
      <c r="AE15" s="64"/>
      <c r="AF15" s="61">
        <f>SUM(AB15:AE15)</f>
        <v>15</v>
      </c>
      <c r="AG15" s="64"/>
      <c r="AH15" s="64"/>
      <c r="AI15" s="64"/>
      <c r="AJ15" s="61">
        <f>SUM(AF15:AI15)</f>
        <v>15</v>
      </c>
      <c r="AK15" s="64"/>
      <c r="AL15" s="64"/>
      <c r="AM15" s="64"/>
      <c r="AN15" s="61">
        <f>SUM(AJ15:AM15)</f>
        <v>15</v>
      </c>
      <c r="AO15" s="64"/>
      <c r="AP15" s="64"/>
      <c r="AQ15" s="64"/>
      <c r="AR15" s="61">
        <f>SUM(AN15:AQ15)</f>
        <v>15</v>
      </c>
      <c r="AS15" s="64"/>
      <c r="AT15" s="64"/>
      <c r="AU15" s="64"/>
      <c r="AV15" s="61">
        <f>SUM(AR15:AU15)</f>
        <v>15</v>
      </c>
      <c r="AW15" s="64"/>
      <c r="AX15" s="64"/>
      <c r="AY15" s="64"/>
      <c r="AZ15" s="61">
        <f>SUM(AV15:AY15)</f>
        <v>15</v>
      </c>
      <c r="BA15" s="64"/>
      <c r="BB15" s="64"/>
      <c r="BC15" s="64"/>
      <c r="BD15" s="61">
        <f>SUM(AZ15:BC15)</f>
        <v>15</v>
      </c>
      <c r="BE15" s="64"/>
      <c r="BF15" s="64"/>
      <c r="BG15" s="64"/>
      <c r="BH15" s="61">
        <f>SUM(BD15:BG15)</f>
        <v>15</v>
      </c>
    </row>
    <row r="16" spans="1:60" s="65" customFormat="1" x14ac:dyDescent="0.25">
      <c r="A16" s="61" t="s">
        <v>360</v>
      </c>
      <c r="B16" s="90" t="s">
        <v>284</v>
      </c>
      <c r="C16" s="99">
        <v>20</v>
      </c>
      <c r="D16" s="99">
        <v>1273</v>
      </c>
      <c r="E16" s="100">
        <v>24</v>
      </c>
      <c r="F16" s="66">
        <f t="shared" si="17"/>
        <v>25</v>
      </c>
      <c r="G16" s="62">
        <f>$BH16/F16</f>
        <v>0.56000000000000005</v>
      </c>
      <c r="H16" s="63">
        <v>14</v>
      </c>
      <c r="I16" s="63">
        <f>+H16+J16</f>
        <v>14</v>
      </c>
      <c r="J16" s="70"/>
      <c r="K16" s="74" t="s">
        <v>384</v>
      </c>
      <c r="L16" s="74">
        <v>2026</v>
      </c>
      <c r="M16" s="64"/>
      <c r="N16" s="64"/>
      <c r="O16" s="64"/>
      <c r="P16" s="63">
        <f>SUM(M16:O16)+H16</f>
        <v>14</v>
      </c>
      <c r="Q16" s="64"/>
      <c r="R16" s="64"/>
      <c r="S16" s="64"/>
      <c r="T16" s="61">
        <f>SUM(P16:S16)</f>
        <v>14</v>
      </c>
      <c r="U16" s="64"/>
      <c r="V16" s="64"/>
      <c r="W16" s="64"/>
      <c r="X16" s="61">
        <f>SUM(T16:W16)</f>
        <v>14</v>
      </c>
      <c r="Y16" s="64"/>
      <c r="Z16" s="64"/>
      <c r="AA16" s="64"/>
      <c r="AB16" s="61">
        <f>SUM(X16:AA16)</f>
        <v>14</v>
      </c>
      <c r="AC16" s="64"/>
      <c r="AD16" s="64"/>
      <c r="AE16" s="64"/>
      <c r="AF16" s="61">
        <f>SUM(AB16:AE16)</f>
        <v>14</v>
      </c>
      <c r="AG16" s="64"/>
      <c r="AH16" s="64"/>
      <c r="AI16" s="64"/>
      <c r="AJ16" s="61">
        <f>SUM(AF16:AI16)</f>
        <v>14</v>
      </c>
      <c r="AK16" s="64"/>
      <c r="AL16" s="64"/>
      <c r="AM16" s="64"/>
      <c r="AN16" s="61">
        <f>SUM(AJ16:AM16)</f>
        <v>14</v>
      </c>
      <c r="AO16" s="64"/>
      <c r="AP16" s="64"/>
      <c r="AQ16" s="64"/>
      <c r="AR16" s="61">
        <f>SUM(AN16:AQ16)</f>
        <v>14</v>
      </c>
      <c r="AS16" s="64"/>
      <c r="AT16" s="64"/>
      <c r="AU16" s="64"/>
      <c r="AV16" s="61">
        <f>SUM(AR16:AU16)</f>
        <v>14</v>
      </c>
      <c r="AW16" s="64"/>
      <c r="AX16" s="64"/>
      <c r="AY16" s="64"/>
      <c r="AZ16" s="61">
        <f>SUM(AV16:AY16)</f>
        <v>14</v>
      </c>
      <c r="BA16" s="64"/>
      <c r="BB16" s="64"/>
      <c r="BC16" s="64"/>
      <c r="BD16" s="61">
        <f>SUM(AZ16:BC16)</f>
        <v>14</v>
      </c>
      <c r="BE16" s="64"/>
      <c r="BF16" s="64"/>
      <c r="BG16" s="64"/>
      <c r="BH16" s="61">
        <f>SUM(BD16:BG16)</f>
        <v>14</v>
      </c>
    </row>
    <row r="17" spans="1:60" x14ac:dyDescent="0.25">
      <c r="A17" s="1"/>
      <c r="B17" s="1"/>
      <c r="C17" s="1"/>
      <c r="D17" s="1"/>
      <c r="E17" s="12"/>
      <c r="F17" s="12"/>
      <c r="G17" s="1"/>
      <c r="H17" s="49"/>
      <c r="I17" s="49"/>
      <c r="J17" s="49"/>
      <c r="K17" s="12"/>
      <c r="L17" s="12"/>
      <c r="M17" s="49">
        <f>SUM(M13:M16)</f>
        <v>0</v>
      </c>
      <c r="N17" s="49">
        <f>SUM(N13:N16)</f>
        <v>0</v>
      </c>
      <c r="O17" s="49">
        <f>SUM(O13:O16)</f>
        <v>0</v>
      </c>
      <c r="P17" s="49">
        <f>SUM(P13:P16)</f>
        <v>41</v>
      </c>
      <c r="Q17" s="49">
        <f t="shared" ref="Q17:BH17" si="18">SUM(Q13:Q16)</f>
        <v>0</v>
      </c>
      <c r="R17" s="49">
        <f t="shared" si="18"/>
        <v>0</v>
      </c>
      <c r="S17" s="49">
        <f t="shared" si="18"/>
        <v>0</v>
      </c>
      <c r="T17" s="49">
        <f t="shared" si="18"/>
        <v>41</v>
      </c>
      <c r="U17" s="49">
        <f t="shared" si="18"/>
        <v>0</v>
      </c>
      <c r="V17" s="49">
        <f t="shared" si="18"/>
        <v>0</v>
      </c>
      <c r="W17" s="49">
        <f t="shared" si="18"/>
        <v>0</v>
      </c>
      <c r="X17" s="49">
        <f t="shared" si="18"/>
        <v>41</v>
      </c>
      <c r="Y17" s="49">
        <f t="shared" si="18"/>
        <v>0</v>
      </c>
      <c r="Z17" s="49">
        <f t="shared" si="18"/>
        <v>0</v>
      </c>
      <c r="AA17" s="49">
        <f t="shared" si="18"/>
        <v>0</v>
      </c>
      <c r="AB17" s="49">
        <f t="shared" si="18"/>
        <v>41</v>
      </c>
      <c r="AC17" s="49">
        <f t="shared" si="18"/>
        <v>0</v>
      </c>
      <c r="AD17" s="49">
        <f t="shared" si="18"/>
        <v>0</v>
      </c>
      <c r="AE17" s="49">
        <f t="shared" si="18"/>
        <v>0</v>
      </c>
      <c r="AF17" s="49">
        <f t="shared" si="18"/>
        <v>41</v>
      </c>
      <c r="AG17" s="49">
        <f t="shared" si="18"/>
        <v>0</v>
      </c>
      <c r="AH17" s="49">
        <f t="shared" si="18"/>
        <v>0</v>
      </c>
      <c r="AI17" s="49">
        <f t="shared" si="18"/>
        <v>0</v>
      </c>
      <c r="AJ17" s="49">
        <f t="shared" si="18"/>
        <v>41</v>
      </c>
      <c r="AK17" s="49">
        <f t="shared" si="18"/>
        <v>0</v>
      </c>
      <c r="AL17" s="49">
        <f t="shared" si="18"/>
        <v>0</v>
      </c>
      <c r="AM17" s="49">
        <f t="shared" si="18"/>
        <v>0</v>
      </c>
      <c r="AN17" s="49">
        <f t="shared" si="18"/>
        <v>41</v>
      </c>
      <c r="AO17" s="49">
        <f t="shared" si="18"/>
        <v>0</v>
      </c>
      <c r="AP17" s="49">
        <f t="shared" si="18"/>
        <v>0</v>
      </c>
      <c r="AQ17" s="49">
        <f t="shared" si="18"/>
        <v>0</v>
      </c>
      <c r="AR17" s="49">
        <f t="shared" si="18"/>
        <v>41</v>
      </c>
      <c r="AS17" s="49">
        <f t="shared" si="18"/>
        <v>0</v>
      </c>
      <c r="AT17" s="49">
        <f t="shared" si="18"/>
        <v>0</v>
      </c>
      <c r="AU17" s="49">
        <f t="shared" si="18"/>
        <v>0</v>
      </c>
      <c r="AV17" s="49">
        <f t="shared" si="18"/>
        <v>41</v>
      </c>
      <c r="AW17" s="49">
        <f t="shared" si="18"/>
        <v>0</v>
      </c>
      <c r="AX17" s="49">
        <f t="shared" si="18"/>
        <v>0</v>
      </c>
      <c r="AY17" s="49">
        <f t="shared" si="18"/>
        <v>0</v>
      </c>
      <c r="AZ17" s="49">
        <f t="shared" si="18"/>
        <v>41</v>
      </c>
      <c r="BA17" s="49">
        <f t="shared" si="18"/>
        <v>0</v>
      </c>
      <c r="BB17" s="49">
        <f t="shared" si="18"/>
        <v>0</v>
      </c>
      <c r="BC17" s="49">
        <f t="shared" si="18"/>
        <v>0</v>
      </c>
      <c r="BD17" s="49">
        <f t="shared" si="18"/>
        <v>41</v>
      </c>
      <c r="BE17" s="49">
        <f t="shared" si="18"/>
        <v>0</v>
      </c>
      <c r="BF17" s="49">
        <f t="shared" si="18"/>
        <v>0</v>
      </c>
      <c r="BG17" s="49">
        <f t="shared" si="18"/>
        <v>0</v>
      </c>
      <c r="BH17" s="49">
        <f t="shared" si="18"/>
        <v>41</v>
      </c>
    </row>
    <row r="18" spans="1:60" x14ac:dyDescent="0.25">
      <c r="A18" s="1"/>
      <c r="B18" s="1" t="s">
        <v>31</v>
      </c>
      <c r="C18" s="1">
        <f>COUNT(C14:C16)</f>
        <v>3</v>
      </c>
      <c r="D18" s="1"/>
      <c r="E18" s="12">
        <f>SUM(E13:E16)</f>
        <v>91</v>
      </c>
      <c r="F18" s="12">
        <f>SUM(E13:E16)+1</f>
        <v>92</v>
      </c>
      <c r="G18" s="2">
        <f>$BH17/F18</f>
        <v>0.44565217391304346</v>
      </c>
      <c r="H18" s="49">
        <f>SUM(H13:H16)</f>
        <v>41</v>
      </c>
      <c r="I18" s="49">
        <f>SUM(I13:I16)</f>
        <v>41</v>
      </c>
      <c r="J18" s="49">
        <f>SUM(J13:J16)</f>
        <v>0</v>
      </c>
      <c r="K18" s="12"/>
      <c r="L18" s="12"/>
      <c r="M18" s="1"/>
      <c r="N18" s="1"/>
      <c r="O18" s="1"/>
      <c r="P18" s="2">
        <f>P17/F18</f>
        <v>0.44565217391304346</v>
      </c>
      <c r="Q18" s="1">
        <f>M17+Q17</f>
        <v>0</v>
      </c>
      <c r="R18" s="1">
        <f>N17+R17</f>
        <v>0</v>
      </c>
      <c r="S18" s="1">
        <f>O17+S17</f>
        <v>0</v>
      </c>
      <c r="T18" s="2">
        <f>T17/F18</f>
        <v>0.44565217391304346</v>
      </c>
      <c r="U18" s="1">
        <f>Q18+U17</f>
        <v>0</v>
      </c>
      <c r="V18" s="1">
        <f>R18+V17</f>
        <v>0</v>
      </c>
      <c r="W18" s="1">
        <f>S18+W17</f>
        <v>0</v>
      </c>
      <c r="X18" s="2">
        <f>X17/F18</f>
        <v>0.44565217391304346</v>
      </c>
      <c r="Y18" s="1">
        <f>U18+Y17</f>
        <v>0</v>
      </c>
      <c r="Z18" s="1">
        <f>V18+Z17</f>
        <v>0</v>
      </c>
      <c r="AA18" s="1">
        <f>W18+AA17</f>
        <v>0</v>
      </c>
      <c r="AB18" s="2">
        <f>AB17/F18</f>
        <v>0.44565217391304346</v>
      </c>
      <c r="AC18" s="1">
        <f>Y18+AC17</f>
        <v>0</v>
      </c>
      <c r="AD18" s="1">
        <f>Z18+AD17</f>
        <v>0</v>
      </c>
      <c r="AE18" s="1">
        <f>AA18+AE17</f>
        <v>0</v>
      </c>
      <c r="AF18" s="2">
        <f>AF17/F18</f>
        <v>0.44565217391304346</v>
      </c>
      <c r="AG18" s="1">
        <f>AC18+AG17</f>
        <v>0</v>
      </c>
      <c r="AH18" s="1">
        <f>AD18+AH17</f>
        <v>0</v>
      </c>
      <c r="AI18" s="1">
        <f>AE18+AI17</f>
        <v>0</v>
      </c>
      <c r="AJ18" s="2">
        <f>AJ17/F18</f>
        <v>0.44565217391304346</v>
      </c>
      <c r="AK18" s="1">
        <f>AG18+AK17</f>
        <v>0</v>
      </c>
      <c r="AL18" s="1">
        <f>AH18+AL17</f>
        <v>0</v>
      </c>
      <c r="AM18" s="1">
        <f>AI18+AM17</f>
        <v>0</v>
      </c>
      <c r="AN18" s="2">
        <f>AN17/F18</f>
        <v>0.44565217391304346</v>
      </c>
      <c r="AO18" s="1">
        <f>AK18+AO17</f>
        <v>0</v>
      </c>
      <c r="AP18" s="1">
        <f>AL18+AP17</f>
        <v>0</v>
      </c>
      <c r="AQ18" s="1">
        <f>AM18+AQ17</f>
        <v>0</v>
      </c>
      <c r="AR18" s="2">
        <f>AR17/F18</f>
        <v>0.44565217391304346</v>
      </c>
      <c r="AS18" s="1">
        <f>AO18+AS17</f>
        <v>0</v>
      </c>
      <c r="AT18" s="1">
        <f>AP18+AT17</f>
        <v>0</v>
      </c>
      <c r="AU18" s="1">
        <f>AQ18+AU17</f>
        <v>0</v>
      </c>
      <c r="AV18" s="2">
        <f>AV17/F18</f>
        <v>0.44565217391304346</v>
      </c>
      <c r="AW18" s="1">
        <f>AS18+AW17</f>
        <v>0</v>
      </c>
      <c r="AX18" s="1">
        <f>AT18+AX17</f>
        <v>0</v>
      </c>
      <c r="AY18" s="1">
        <f>AU18+AY17</f>
        <v>0</v>
      </c>
      <c r="AZ18" s="2">
        <f>AZ17/F18</f>
        <v>0.44565217391304346</v>
      </c>
      <c r="BA18" s="1">
        <f>AW18+BA17</f>
        <v>0</v>
      </c>
      <c r="BB18" s="1">
        <f>AX18+BB17</f>
        <v>0</v>
      </c>
      <c r="BC18" s="1">
        <f>AY18+BC17</f>
        <v>0</v>
      </c>
      <c r="BD18" s="2">
        <f>BD17/F18</f>
        <v>0.44565217391304346</v>
      </c>
      <c r="BE18" s="1">
        <f>BA18+BE17</f>
        <v>0</v>
      </c>
      <c r="BF18" s="1">
        <f>BB18+BF17</f>
        <v>0</v>
      </c>
      <c r="BG18" s="1">
        <f>BC18+BG17</f>
        <v>0</v>
      </c>
      <c r="BH18" s="2">
        <f>BH17/F18</f>
        <v>0.44565217391304346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BH24"/>
  <sheetViews>
    <sheetView zoomScale="140" zoomScaleNormal="140" workbookViewId="0">
      <pane xSplit="12" ySplit="2" topLeftCell="U18" activePane="bottomRight" state="frozen"/>
      <selection pane="topRight" activeCell="A19" sqref="A19:XFD48"/>
      <selection pane="bottomLeft" activeCell="A19" sqref="A19:XFD48"/>
      <selection pane="bottomRight" activeCell="E20" sqref="E20"/>
    </sheetView>
  </sheetViews>
  <sheetFormatPr defaultColWidth="8.85546875" defaultRowHeight="15" x14ac:dyDescent="0.25"/>
  <cols>
    <col min="1" max="1" width="20.85546875" bestFit="1" customWidth="1"/>
    <col min="2" max="2" width="15.140625" bestFit="1" customWidth="1"/>
    <col min="3" max="3" width="4.42578125" customWidth="1"/>
    <col min="4" max="4" width="8.7109375" hidden="1" customWidth="1"/>
    <col min="5" max="5" width="5.42578125" style="154" customWidth="1"/>
    <col min="6" max="6" width="5.140625" bestFit="1" customWidth="1"/>
    <col min="7" max="7" width="8.5703125" bestFit="1" customWidth="1"/>
    <col min="8" max="8" width="5.140625" style="56" customWidth="1"/>
    <col min="9" max="9" width="9.5703125" style="56" customWidth="1"/>
    <col min="10" max="10" width="5.140625" style="56" bestFit="1" customWidth="1"/>
    <col min="11" max="11" width="5.5703125" style="154" bestFit="1" customWidth="1"/>
    <col min="12" max="12" width="8.28515625" style="154" bestFit="1" customWidth="1"/>
    <col min="13" max="15" width="3" customWidth="1"/>
    <col min="16" max="16" width="7.42578125" bestFit="1" customWidth="1"/>
    <col min="17" max="19" width="3" customWidth="1"/>
    <col min="20" max="20" width="8.5703125" customWidth="1"/>
    <col min="21" max="23" width="3" customWidth="1"/>
    <col min="24" max="24" width="9.140625" customWidth="1"/>
    <col min="25" max="27" width="3" customWidth="1"/>
    <col min="28" max="28" width="7.7109375" customWidth="1"/>
    <col min="29" max="31" width="3" customWidth="1"/>
    <col min="32" max="32" width="7.42578125" bestFit="1" customWidth="1"/>
    <col min="33" max="35" width="3" customWidth="1"/>
    <col min="36" max="36" width="7.42578125" bestFit="1" customWidth="1"/>
    <col min="37" max="39" width="3" customWidth="1"/>
    <col min="40" max="40" width="7.5703125" customWidth="1"/>
    <col min="41" max="43" width="3" customWidth="1"/>
    <col min="44" max="44" width="7.28515625" customWidth="1"/>
    <col min="45" max="45" width="3" customWidth="1"/>
    <col min="46" max="46" width="4.85546875" customWidth="1"/>
    <col min="47" max="47" width="3" customWidth="1"/>
    <col min="48" max="48" width="7.5703125" customWidth="1"/>
    <col min="49" max="49" width="3" customWidth="1"/>
    <col min="50" max="50" width="4" customWidth="1"/>
    <col min="51" max="51" width="3" customWidth="1"/>
    <col min="52" max="52" width="8.7109375" customWidth="1"/>
    <col min="53" max="53" width="3" customWidth="1"/>
    <col min="54" max="54" width="4.85546875" customWidth="1"/>
    <col min="55" max="55" width="3" customWidth="1"/>
    <col min="56" max="56" width="7.85546875" customWidth="1"/>
    <col min="57" max="57" width="3" customWidth="1"/>
    <col min="58" max="58" width="4.28515625" customWidth="1"/>
    <col min="59" max="59" width="3" customWidth="1"/>
    <col min="60" max="60" width="7.85546875" customWidth="1"/>
  </cols>
  <sheetData>
    <row r="1" spans="1:60" x14ac:dyDescent="0.25">
      <c r="A1" s="27"/>
      <c r="B1" s="27"/>
      <c r="C1" s="27"/>
      <c r="D1" s="27"/>
      <c r="E1" s="31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s="15" customFormat="1" ht="30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1" t="s">
        <v>16</v>
      </c>
      <c r="F2" s="7" t="s">
        <v>17</v>
      </c>
      <c r="G2" s="7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3" t="s">
        <v>285</v>
      </c>
      <c r="B3" s="4"/>
      <c r="C3" s="4"/>
      <c r="D3" s="4"/>
      <c r="E3" s="28"/>
      <c r="F3" s="4"/>
      <c r="G3" s="5"/>
      <c r="H3" s="53"/>
      <c r="I3" s="53"/>
      <c r="J3" s="57"/>
      <c r="K3" s="48" t="s">
        <v>384</v>
      </c>
      <c r="L3" s="48">
        <v>2026</v>
      </c>
      <c r="M3" s="8"/>
      <c r="N3" s="8"/>
      <c r="O3" s="8"/>
      <c r="P3" s="53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x14ac:dyDescent="0.25">
      <c r="A4" s="1" t="s">
        <v>360</v>
      </c>
      <c r="B4" s="23" t="s">
        <v>286</v>
      </c>
      <c r="C4" s="24">
        <v>4</v>
      </c>
      <c r="D4" s="24">
        <v>4895</v>
      </c>
      <c r="E4" s="77">
        <v>37</v>
      </c>
      <c r="F4" s="1">
        <f>E4+1</f>
        <v>38</v>
      </c>
      <c r="G4" s="5">
        <f>$BH4/F4</f>
        <v>0.5</v>
      </c>
      <c r="H4" s="53">
        <v>16</v>
      </c>
      <c r="I4" s="53">
        <f>+H4+J4</f>
        <v>19</v>
      </c>
      <c r="J4" s="58">
        <v>3</v>
      </c>
      <c r="K4" s="48">
        <v>2027</v>
      </c>
      <c r="L4" s="48">
        <v>2026</v>
      </c>
      <c r="M4" s="9"/>
      <c r="N4" s="9">
        <v>2</v>
      </c>
      <c r="O4" s="9"/>
      <c r="P4" s="49">
        <f>SUM(M4:O4)+H4</f>
        <v>18</v>
      </c>
      <c r="Q4" s="9">
        <v>1</v>
      </c>
      <c r="R4" s="9"/>
      <c r="S4" s="9"/>
      <c r="T4" s="1">
        <f>SUM(P4:S4)</f>
        <v>19</v>
      </c>
      <c r="U4" s="9"/>
      <c r="V4" s="9"/>
      <c r="W4" s="9"/>
      <c r="X4" s="1">
        <f>SUM(T4:W4)</f>
        <v>19</v>
      </c>
      <c r="Y4" s="9"/>
      <c r="Z4" s="9"/>
      <c r="AA4" s="9"/>
      <c r="AB4" s="1">
        <f>SUM(X4:AA4)</f>
        <v>19</v>
      </c>
      <c r="AC4" s="9"/>
      <c r="AD4" s="9"/>
      <c r="AE4" s="9"/>
      <c r="AF4" s="1">
        <f>SUM(AB4:AE4)</f>
        <v>19</v>
      </c>
      <c r="AG4" s="9"/>
      <c r="AH4" s="9"/>
      <c r="AI4" s="9"/>
      <c r="AJ4" s="1">
        <f>SUM(AF4:AI4)</f>
        <v>19</v>
      </c>
      <c r="AK4" s="9"/>
      <c r="AL4" s="9"/>
      <c r="AM4" s="9"/>
      <c r="AN4" s="1">
        <f>SUM(AJ4:AM4)</f>
        <v>19</v>
      </c>
      <c r="AO4" s="9"/>
      <c r="AP4" s="9"/>
      <c r="AQ4" s="9"/>
      <c r="AR4" s="1">
        <f>SUM(AN4:AQ4)</f>
        <v>19</v>
      </c>
      <c r="AS4" s="9"/>
      <c r="AT4" s="9"/>
      <c r="AU4" s="9"/>
      <c r="AV4" s="1">
        <f>SUM(AR4:AU4)</f>
        <v>19</v>
      </c>
      <c r="AW4" s="9"/>
      <c r="AX4" s="9"/>
      <c r="AY4" s="9"/>
      <c r="AZ4" s="1">
        <f>SUM(AV4:AY4)</f>
        <v>19</v>
      </c>
      <c r="BA4" s="9"/>
      <c r="BB4" s="9"/>
      <c r="BC4" s="9"/>
      <c r="BD4" s="1">
        <f>SUM(AZ4:BC4)</f>
        <v>19</v>
      </c>
      <c r="BE4" s="9"/>
      <c r="BF4" s="9"/>
      <c r="BG4" s="9"/>
      <c r="BH4" s="1">
        <f>SUM(BD4:BG4)</f>
        <v>19</v>
      </c>
    </row>
    <row r="5" spans="1:60" x14ac:dyDescent="0.25">
      <c r="A5" s="1" t="s">
        <v>360</v>
      </c>
      <c r="B5" s="23" t="s">
        <v>287</v>
      </c>
      <c r="C5" s="24">
        <v>5</v>
      </c>
      <c r="D5" s="24">
        <v>8422</v>
      </c>
      <c r="E5" s="25">
        <v>43</v>
      </c>
      <c r="F5" s="1">
        <f t="shared" ref="F5:F6" si="0">E5+1</f>
        <v>44</v>
      </c>
      <c r="G5" s="5">
        <f>$BH5/F5</f>
        <v>0.65909090909090906</v>
      </c>
      <c r="H5" s="53">
        <v>29</v>
      </c>
      <c r="I5" s="53">
        <f>+H5+J5</f>
        <v>30</v>
      </c>
      <c r="J5" s="58">
        <v>1</v>
      </c>
      <c r="K5" s="48">
        <v>2027</v>
      </c>
      <c r="L5" s="48">
        <v>2026</v>
      </c>
      <c r="M5" s="9"/>
      <c r="N5" s="9"/>
      <c r="O5" s="9"/>
      <c r="P5" s="49">
        <f>SUM(M5:O5)+H5</f>
        <v>29</v>
      </c>
      <c r="Q5" s="9"/>
      <c r="R5" s="9"/>
      <c r="S5" s="9"/>
      <c r="T5" s="1">
        <f>SUM(P5:S5)</f>
        <v>29</v>
      </c>
      <c r="U5" s="9"/>
      <c r="V5" s="9"/>
      <c r="W5" s="9"/>
      <c r="X5" s="1">
        <f>SUM(T5:W5)</f>
        <v>29</v>
      </c>
      <c r="Y5" s="9"/>
      <c r="Z5" s="9"/>
      <c r="AA5" s="9"/>
      <c r="AB5" s="1">
        <f>SUM(X5:AA5)</f>
        <v>29</v>
      </c>
      <c r="AC5" s="9"/>
      <c r="AD5" s="9"/>
      <c r="AE5" s="9"/>
      <c r="AF5" s="1">
        <f>SUM(AB5:AE5)</f>
        <v>29</v>
      </c>
      <c r="AG5" s="9"/>
      <c r="AH5" s="9"/>
      <c r="AI5" s="9"/>
      <c r="AJ5" s="1">
        <f>SUM(AF5:AI5)</f>
        <v>29</v>
      </c>
      <c r="AK5" s="9"/>
      <c r="AL5" s="9"/>
      <c r="AM5" s="9"/>
      <c r="AN5" s="1">
        <f>SUM(AJ5:AM5)</f>
        <v>29</v>
      </c>
      <c r="AO5" s="9"/>
      <c r="AP5" s="9"/>
      <c r="AQ5" s="9"/>
      <c r="AR5" s="1">
        <f>SUM(AN5:AQ5)</f>
        <v>29</v>
      </c>
      <c r="AS5" s="9"/>
      <c r="AT5" s="9"/>
      <c r="AU5" s="9"/>
      <c r="AV5" s="1">
        <f>SUM(AR5:AU5)</f>
        <v>29</v>
      </c>
      <c r="AW5" s="9"/>
      <c r="AX5" s="9"/>
      <c r="AY5" s="9"/>
      <c r="AZ5" s="1">
        <f>SUM(AV5:AY5)</f>
        <v>29</v>
      </c>
      <c r="BA5" s="9"/>
      <c r="BB5" s="9"/>
      <c r="BC5" s="9"/>
      <c r="BD5" s="1">
        <f>SUM(AZ5:BC5)</f>
        <v>29</v>
      </c>
      <c r="BE5" s="9"/>
      <c r="BF5" s="9"/>
      <c r="BG5" s="9"/>
      <c r="BH5" s="1">
        <f>SUM(BD5:BG5)</f>
        <v>29</v>
      </c>
    </row>
    <row r="6" spans="1:60" s="65" customFormat="1" x14ac:dyDescent="0.25">
      <c r="A6" s="61" t="s">
        <v>360</v>
      </c>
      <c r="B6" s="90" t="s">
        <v>288</v>
      </c>
      <c r="C6" s="99">
        <v>26</v>
      </c>
      <c r="D6" s="99">
        <v>7175</v>
      </c>
      <c r="E6" s="100">
        <v>25</v>
      </c>
      <c r="F6" s="1">
        <f t="shared" si="0"/>
        <v>26</v>
      </c>
      <c r="G6" s="68">
        <f>$BH6/F6</f>
        <v>0.61538461538461542</v>
      </c>
      <c r="H6" s="69">
        <v>16</v>
      </c>
      <c r="I6" s="69">
        <f>+H6+J6</f>
        <v>16</v>
      </c>
      <c r="J6" s="70"/>
      <c r="K6" s="208" t="s">
        <v>384</v>
      </c>
      <c r="L6" s="208" t="s">
        <v>384</v>
      </c>
      <c r="M6" s="64"/>
      <c r="N6" s="64"/>
      <c r="O6" s="64"/>
      <c r="P6" s="63">
        <f>SUM(M6:O6)+H6</f>
        <v>16</v>
      </c>
      <c r="Q6" s="64"/>
      <c r="R6" s="64"/>
      <c r="S6" s="64"/>
      <c r="T6" s="61">
        <f>SUM(P6:S6)</f>
        <v>16</v>
      </c>
      <c r="U6" s="64"/>
      <c r="V6" s="64"/>
      <c r="W6" s="64"/>
      <c r="X6" s="61">
        <f>SUM(T6:W6)</f>
        <v>16</v>
      </c>
      <c r="Y6" s="64"/>
      <c r="Z6" s="64"/>
      <c r="AA6" s="64"/>
      <c r="AB6" s="61">
        <f>SUM(X6:AA6)</f>
        <v>16</v>
      </c>
      <c r="AC6" s="64"/>
      <c r="AD6" s="64"/>
      <c r="AE6" s="64"/>
      <c r="AF6" s="61">
        <f>SUM(AB6:AE6)</f>
        <v>16</v>
      </c>
      <c r="AG6" s="64"/>
      <c r="AH6" s="64"/>
      <c r="AI6" s="64"/>
      <c r="AJ6" s="61">
        <f>SUM(AF6:AI6)</f>
        <v>16</v>
      </c>
      <c r="AK6" s="64"/>
      <c r="AL6" s="64"/>
      <c r="AM6" s="64"/>
      <c r="AN6" s="61">
        <f>SUM(AJ6:AM6)</f>
        <v>16</v>
      </c>
      <c r="AO6" s="64"/>
      <c r="AP6" s="64"/>
      <c r="AQ6" s="64"/>
      <c r="AR6" s="61">
        <f>SUM(AN6:AQ6)</f>
        <v>16</v>
      </c>
      <c r="AS6" s="64"/>
      <c r="AT6" s="64"/>
      <c r="AU6" s="64"/>
      <c r="AV6" s="61">
        <f>SUM(AR6:AU6)</f>
        <v>16</v>
      </c>
      <c r="AW6" s="64"/>
      <c r="AX6" s="64"/>
      <c r="AY6" s="64"/>
      <c r="AZ6" s="61">
        <f>SUM(AV6:AY6)</f>
        <v>16</v>
      </c>
      <c r="BA6" s="64"/>
      <c r="BB6" s="64"/>
      <c r="BC6" s="64"/>
      <c r="BD6" s="61">
        <f>SUM(AZ6:BC6)</f>
        <v>16</v>
      </c>
      <c r="BE6" s="64"/>
      <c r="BF6" s="64"/>
      <c r="BG6" s="64"/>
      <c r="BH6" s="61">
        <f>SUM(BD6:BG6)</f>
        <v>16</v>
      </c>
    </row>
    <row r="7" spans="1:60" x14ac:dyDescent="0.25">
      <c r="A7" s="1"/>
      <c r="B7" s="1"/>
      <c r="C7" s="1"/>
      <c r="D7" s="1"/>
      <c r="E7" s="12"/>
      <c r="F7" s="1"/>
      <c r="G7" s="1"/>
      <c r="H7" s="49"/>
      <c r="I7" s="49"/>
      <c r="J7" s="49"/>
      <c r="K7" s="12"/>
      <c r="L7" s="12"/>
      <c r="M7" s="1">
        <f>SUM(M4:M6)</f>
        <v>0</v>
      </c>
      <c r="N7" s="1">
        <f>SUM(N4:N6)</f>
        <v>2</v>
      </c>
      <c r="O7" s="1">
        <f>SUM(O4:O6)</f>
        <v>0</v>
      </c>
      <c r="P7" s="49">
        <f t="shared" ref="P7:AN7" si="1">SUM(P3:P6)</f>
        <v>63</v>
      </c>
      <c r="Q7" s="49">
        <f t="shared" si="1"/>
        <v>1</v>
      </c>
      <c r="R7" s="49">
        <f t="shared" si="1"/>
        <v>0</v>
      </c>
      <c r="S7" s="49">
        <f t="shared" si="1"/>
        <v>0</v>
      </c>
      <c r="T7" s="49">
        <f t="shared" si="1"/>
        <v>64</v>
      </c>
      <c r="U7" s="49">
        <f t="shared" si="1"/>
        <v>0</v>
      </c>
      <c r="V7" s="49">
        <f t="shared" si="1"/>
        <v>0</v>
      </c>
      <c r="W7" s="49">
        <f t="shared" si="1"/>
        <v>0</v>
      </c>
      <c r="X7" s="49">
        <f t="shared" si="1"/>
        <v>64</v>
      </c>
      <c r="Y7" s="49">
        <f t="shared" si="1"/>
        <v>0</v>
      </c>
      <c r="Z7" s="49">
        <f t="shared" si="1"/>
        <v>0</v>
      </c>
      <c r="AA7" s="49">
        <f t="shared" si="1"/>
        <v>0</v>
      </c>
      <c r="AB7" s="49">
        <f t="shared" si="1"/>
        <v>64</v>
      </c>
      <c r="AC7" s="49">
        <f t="shared" si="1"/>
        <v>0</v>
      </c>
      <c r="AD7" s="49">
        <f t="shared" si="1"/>
        <v>0</v>
      </c>
      <c r="AE7" s="49">
        <f t="shared" si="1"/>
        <v>0</v>
      </c>
      <c r="AF7" s="49">
        <f t="shared" si="1"/>
        <v>64</v>
      </c>
      <c r="AG7" s="49">
        <f t="shared" si="1"/>
        <v>0</v>
      </c>
      <c r="AH7" s="49">
        <f t="shared" si="1"/>
        <v>0</v>
      </c>
      <c r="AI7" s="49">
        <f t="shared" si="1"/>
        <v>0</v>
      </c>
      <c r="AJ7" s="49">
        <f t="shared" si="1"/>
        <v>64</v>
      </c>
      <c r="AK7" s="49">
        <f t="shared" si="1"/>
        <v>0</v>
      </c>
      <c r="AL7" s="49">
        <f t="shared" si="1"/>
        <v>0</v>
      </c>
      <c r="AM7" s="49">
        <f t="shared" si="1"/>
        <v>0</v>
      </c>
      <c r="AN7" s="49">
        <f t="shared" si="1"/>
        <v>64</v>
      </c>
      <c r="AO7" s="49">
        <f t="shared" ref="AO7:BH7" si="2">SUM(AO3:AO6)</f>
        <v>0</v>
      </c>
      <c r="AP7" s="49">
        <f t="shared" si="2"/>
        <v>0</v>
      </c>
      <c r="AQ7" s="49">
        <f t="shared" si="2"/>
        <v>0</v>
      </c>
      <c r="AR7" s="49">
        <f t="shared" si="2"/>
        <v>64</v>
      </c>
      <c r="AS7" s="49">
        <f t="shared" si="2"/>
        <v>0</v>
      </c>
      <c r="AT7" s="49">
        <f t="shared" si="2"/>
        <v>0</v>
      </c>
      <c r="AU7" s="49">
        <f t="shared" si="2"/>
        <v>0</v>
      </c>
      <c r="AV7" s="49">
        <f t="shared" si="2"/>
        <v>64</v>
      </c>
      <c r="AW7" s="49">
        <f t="shared" si="2"/>
        <v>0</v>
      </c>
      <c r="AX7" s="49">
        <f t="shared" si="2"/>
        <v>0</v>
      </c>
      <c r="AY7" s="49">
        <f t="shared" si="2"/>
        <v>0</v>
      </c>
      <c r="AZ7" s="49">
        <f t="shared" si="2"/>
        <v>64</v>
      </c>
      <c r="BA7" s="49">
        <f t="shared" si="2"/>
        <v>0</v>
      </c>
      <c r="BB7" s="49">
        <f t="shared" si="2"/>
        <v>0</v>
      </c>
      <c r="BC7" s="49">
        <f t="shared" si="2"/>
        <v>0</v>
      </c>
      <c r="BD7" s="49">
        <f t="shared" si="2"/>
        <v>64</v>
      </c>
      <c r="BE7" s="49">
        <f t="shared" si="2"/>
        <v>0</v>
      </c>
      <c r="BF7" s="49">
        <f t="shared" si="2"/>
        <v>0</v>
      </c>
      <c r="BG7" s="49">
        <f t="shared" si="2"/>
        <v>0</v>
      </c>
      <c r="BH7" s="49">
        <f t="shared" si="2"/>
        <v>64</v>
      </c>
    </row>
    <row r="8" spans="1:60" x14ac:dyDescent="0.25">
      <c r="A8" s="1"/>
      <c r="B8" s="1" t="s">
        <v>31</v>
      </c>
      <c r="C8" s="1">
        <f>COUNT(C4:C6)</f>
        <v>3</v>
      </c>
      <c r="D8" s="1"/>
      <c r="E8" s="12">
        <f>SUM(E3:E6)</f>
        <v>105</v>
      </c>
      <c r="F8" s="1">
        <f>SUM(E3:E6)+1</f>
        <v>106</v>
      </c>
      <c r="G8" s="2">
        <f>$BH7/F8</f>
        <v>0.60377358490566035</v>
      </c>
      <c r="H8" s="49">
        <f>SUM(H3:H6)</f>
        <v>61</v>
      </c>
      <c r="I8" s="49">
        <f>SUM(I3:I6)</f>
        <v>65</v>
      </c>
      <c r="J8" s="49">
        <f>SUM(J3:J6)</f>
        <v>4</v>
      </c>
      <c r="K8" s="12"/>
      <c r="L8" s="12"/>
      <c r="M8" s="1"/>
      <c r="N8" s="1"/>
      <c r="O8" s="1"/>
      <c r="P8" s="2">
        <f>P7/F8</f>
        <v>0.59433962264150941</v>
      </c>
      <c r="Q8" s="1">
        <f>M7+Q7</f>
        <v>1</v>
      </c>
      <c r="R8" s="1">
        <f>N7+R7</f>
        <v>2</v>
      </c>
      <c r="S8" s="1">
        <f>O7+S7</f>
        <v>0</v>
      </c>
      <c r="T8" s="2">
        <f>T7/F8</f>
        <v>0.60377358490566035</v>
      </c>
      <c r="U8" s="1">
        <f>Q8+U7</f>
        <v>1</v>
      </c>
      <c r="V8" s="1">
        <f>R8+V7</f>
        <v>2</v>
      </c>
      <c r="W8" s="1">
        <f>S8+W7</f>
        <v>0</v>
      </c>
      <c r="X8" s="2">
        <f>X7/F8</f>
        <v>0.60377358490566035</v>
      </c>
      <c r="Y8" s="1">
        <f>U8+Y7</f>
        <v>1</v>
      </c>
      <c r="Z8" s="1">
        <f>V8+Z7</f>
        <v>2</v>
      </c>
      <c r="AA8" s="1">
        <f>W8+AA7</f>
        <v>0</v>
      </c>
      <c r="AB8" s="2">
        <f>AB7/F8</f>
        <v>0.60377358490566035</v>
      </c>
      <c r="AC8" s="1">
        <f>Y8+AC7</f>
        <v>1</v>
      </c>
      <c r="AD8" s="1">
        <f>Z8+AD7</f>
        <v>2</v>
      </c>
      <c r="AE8" s="1">
        <f>AA8+AE7</f>
        <v>0</v>
      </c>
      <c r="AF8" s="2">
        <f>AF7/F8</f>
        <v>0.60377358490566035</v>
      </c>
      <c r="AG8" s="1">
        <f>AC8+AG7</f>
        <v>1</v>
      </c>
      <c r="AH8" s="1">
        <f>AD8+AH7</f>
        <v>2</v>
      </c>
      <c r="AI8" s="1">
        <f>AE8+AI7</f>
        <v>0</v>
      </c>
      <c r="AJ8" s="2">
        <f>AJ7/F8</f>
        <v>0.60377358490566035</v>
      </c>
      <c r="AK8" s="1">
        <f>AG8+AK7</f>
        <v>1</v>
      </c>
      <c r="AL8" s="1">
        <f>AH8+AL7</f>
        <v>2</v>
      </c>
      <c r="AM8" s="1">
        <f>AI8+AM7</f>
        <v>0</v>
      </c>
      <c r="AN8" s="2">
        <f>AN7/F8</f>
        <v>0.60377358490566035</v>
      </c>
      <c r="AO8" s="1">
        <f>AK8+AO7</f>
        <v>1</v>
      </c>
      <c r="AP8" s="1">
        <f>AL8+AP7</f>
        <v>2</v>
      </c>
      <c r="AQ8" s="1">
        <f>AM8+AQ7</f>
        <v>0</v>
      </c>
      <c r="AR8" s="2">
        <f>AR7/F8</f>
        <v>0.60377358490566035</v>
      </c>
      <c r="AS8" s="1">
        <f>AO8+AS7</f>
        <v>1</v>
      </c>
      <c r="AT8" s="1">
        <f>AP8+AT7</f>
        <v>2</v>
      </c>
      <c r="AU8" s="1">
        <f>AQ8+AU7</f>
        <v>0</v>
      </c>
      <c r="AV8" s="2">
        <f>AV7/F8</f>
        <v>0.60377358490566035</v>
      </c>
      <c r="AW8" s="1">
        <f>AS8+AW7</f>
        <v>1</v>
      </c>
      <c r="AX8" s="1">
        <f>AT8+AX7</f>
        <v>2</v>
      </c>
      <c r="AY8" s="1">
        <f>AU8+AY7</f>
        <v>0</v>
      </c>
      <c r="AZ8" s="2">
        <f>AZ7/F8</f>
        <v>0.60377358490566035</v>
      </c>
      <c r="BA8" s="1">
        <f>AW8+BA7</f>
        <v>1</v>
      </c>
      <c r="BB8" s="1">
        <f>AX8+BB7</f>
        <v>2</v>
      </c>
      <c r="BC8" s="1">
        <f>AY8+BC7</f>
        <v>0</v>
      </c>
      <c r="BD8" s="2">
        <f>BD7/F8</f>
        <v>0.60377358490566035</v>
      </c>
      <c r="BE8" s="1">
        <f>BA8+BE7</f>
        <v>1</v>
      </c>
      <c r="BF8" s="1">
        <f>BB8+BF7</f>
        <v>2</v>
      </c>
      <c r="BG8" s="1">
        <f>BC8+BG7</f>
        <v>0</v>
      </c>
      <c r="BH8" s="2">
        <f>BH7/F8</f>
        <v>0.60377358490566035</v>
      </c>
    </row>
    <row r="10" spans="1:60" x14ac:dyDescent="0.25">
      <c r="A10" s="18" t="s">
        <v>289</v>
      </c>
      <c r="B10" s="1"/>
      <c r="C10" s="1"/>
      <c r="D10" s="1"/>
      <c r="E10" s="24"/>
      <c r="F10" s="1"/>
      <c r="G10" s="2"/>
      <c r="H10" s="49"/>
      <c r="I10" s="49"/>
      <c r="J10" s="58"/>
      <c r="K10" s="21">
        <v>2027</v>
      </c>
      <c r="L10" s="21">
        <v>2026</v>
      </c>
      <c r="M10" s="9"/>
      <c r="N10" s="9"/>
      <c r="O10" s="9" t="s">
        <v>290</v>
      </c>
      <c r="P10" s="49"/>
      <c r="Q10" s="9"/>
      <c r="R10" s="9"/>
      <c r="S10" s="9"/>
      <c r="T10" s="1"/>
      <c r="U10" s="9"/>
      <c r="V10" s="9"/>
      <c r="W10" s="9"/>
      <c r="X10" s="1"/>
      <c r="Y10" s="9"/>
      <c r="Z10" s="9"/>
      <c r="AA10" s="9"/>
      <c r="AB10" s="1"/>
      <c r="AC10" s="9"/>
      <c r="AD10" s="9"/>
      <c r="AE10" s="9"/>
      <c r="AF10" s="1"/>
      <c r="AG10" s="9"/>
      <c r="AH10" s="9"/>
      <c r="AI10" s="9"/>
      <c r="AJ10" s="1"/>
      <c r="AK10" s="9"/>
      <c r="AL10" s="9"/>
      <c r="AM10" s="9"/>
      <c r="AN10" s="1"/>
      <c r="AO10" s="9"/>
      <c r="AP10" s="9"/>
      <c r="AQ10" s="9"/>
      <c r="AR10" s="1"/>
      <c r="AS10" s="9"/>
      <c r="AT10" s="9"/>
      <c r="AU10" s="9"/>
      <c r="AV10" s="1"/>
      <c r="AW10" s="9"/>
      <c r="AX10" s="9"/>
      <c r="AY10" s="9"/>
      <c r="AZ10" s="1"/>
      <c r="BA10" s="9"/>
      <c r="BB10" s="9"/>
      <c r="BC10" s="9"/>
      <c r="BD10" s="1"/>
      <c r="BE10" s="9"/>
      <c r="BF10" s="9"/>
      <c r="BG10" s="9"/>
      <c r="BH10" s="1"/>
    </row>
    <row r="11" spans="1:60" x14ac:dyDescent="0.25">
      <c r="A11" s="1" t="s">
        <v>360</v>
      </c>
      <c r="B11" s="23" t="s">
        <v>291</v>
      </c>
      <c r="C11" s="24">
        <v>5</v>
      </c>
      <c r="D11" s="24">
        <v>6386</v>
      </c>
      <c r="E11" s="24">
        <v>49</v>
      </c>
      <c r="F11" s="1">
        <f>E11+1</f>
        <v>50</v>
      </c>
      <c r="G11" s="2">
        <f>$BH11/F11</f>
        <v>0.38</v>
      </c>
      <c r="H11" s="49">
        <v>17</v>
      </c>
      <c r="I11" s="49">
        <f>+H11+J11</f>
        <v>17</v>
      </c>
      <c r="J11" s="58"/>
      <c r="K11" s="21">
        <v>2027</v>
      </c>
      <c r="L11" s="21">
        <v>2026</v>
      </c>
      <c r="M11" s="9">
        <v>2</v>
      </c>
      <c r="N11" s="9"/>
      <c r="O11" s="9"/>
      <c r="P11" s="49">
        <f>SUM(M11:O11)+H11</f>
        <v>19</v>
      </c>
      <c r="Q11" s="9"/>
      <c r="R11" s="9"/>
      <c r="S11" s="9"/>
      <c r="T11" s="1">
        <f t="shared" ref="T11:T22" si="3">SUM(P11:S11)</f>
        <v>19</v>
      </c>
      <c r="U11" s="9"/>
      <c r="V11" s="9"/>
      <c r="W11" s="9"/>
      <c r="X11" s="1">
        <f t="shared" ref="X11:X22" si="4">SUM(T11:W11)</f>
        <v>19</v>
      </c>
      <c r="Y11" s="9"/>
      <c r="Z11" s="9"/>
      <c r="AA11" s="9"/>
      <c r="AB11" s="1">
        <f t="shared" ref="AB11:AB22" si="5">SUM(X11:AA11)</f>
        <v>19</v>
      </c>
      <c r="AC11" s="9"/>
      <c r="AD11" s="9"/>
      <c r="AE11" s="9"/>
      <c r="AF11" s="1">
        <f t="shared" ref="AF11:AF22" si="6">SUM(AB11:AE11)</f>
        <v>19</v>
      </c>
      <c r="AG11" s="9"/>
      <c r="AH11" s="9"/>
      <c r="AI11" s="9"/>
      <c r="AJ11" s="1">
        <f t="shared" ref="AJ11:AJ22" si="7">SUM(AF11:AI11)</f>
        <v>19</v>
      </c>
      <c r="AK11" s="9"/>
      <c r="AL11" s="9"/>
      <c r="AM11" s="9"/>
      <c r="AN11" s="1">
        <f t="shared" ref="AN11:AN22" si="8">SUM(AJ11:AM11)</f>
        <v>19</v>
      </c>
      <c r="AO11" s="9"/>
      <c r="AP11" s="9"/>
      <c r="AQ11" s="9"/>
      <c r="AR11" s="1">
        <f t="shared" ref="AR11:AR22" si="9">SUM(AN11:AQ11)</f>
        <v>19</v>
      </c>
      <c r="AS11" s="9"/>
      <c r="AT11" s="9"/>
      <c r="AU11" s="9"/>
      <c r="AV11" s="1">
        <f t="shared" ref="AV11:AV22" si="10">SUM(AR11:AU11)</f>
        <v>19</v>
      </c>
      <c r="AW11" s="9"/>
      <c r="AX11" s="9"/>
      <c r="AY11" s="9"/>
      <c r="AZ11" s="1">
        <f t="shared" ref="AZ11:AZ22" si="11">SUM(AV11:AY11)</f>
        <v>19</v>
      </c>
      <c r="BA11" s="9"/>
      <c r="BB11" s="9"/>
      <c r="BC11" s="9"/>
      <c r="BD11" s="1">
        <f t="shared" ref="BD11:BD22" si="12">SUM(AZ11:BC11)</f>
        <v>19</v>
      </c>
      <c r="BE11" s="9"/>
      <c r="BF11" s="9"/>
      <c r="BG11" s="9"/>
      <c r="BH11" s="1">
        <f t="shared" ref="BH11:BH22" si="13">SUM(BD11:BG11)</f>
        <v>19</v>
      </c>
    </row>
    <row r="12" spans="1:60" x14ac:dyDescent="0.25">
      <c r="A12" s="1" t="s">
        <v>360</v>
      </c>
      <c r="B12" s="23" t="s">
        <v>292</v>
      </c>
      <c r="C12" s="24">
        <v>8</v>
      </c>
      <c r="D12" s="24"/>
      <c r="E12" s="24">
        <v>17</v>
      </c>
      <c r="F12" s="1">
        <f t="shared" ref="F12:F22" si="14">E12+1</f>
        <v>18</v>
      </c>
      <c r="G12" s="2">
        <f>$BH12/F12</f>
        <v>0.33333333333333331</v>
      </c>
      <c r="H12" s="49">
        <v>5</v>
      </c>
      <c r="I12" s="49">
        <f>+H12+J12</f>
        <v>5</v>
      </c>
      <c r="J12" s="58"/>
      <c r="K12" s="21" t="s">
        <v>384</v>
      </c>
      <c r="L12" s="21">
        <v>2026</v>
      </c>
      <c r="M12" s="9">
        <v>1</v>
      </c>
      <c r="N12" s="9"/>
      <c r="O12" s="9"/>
      <c r="P12" s="49">
        <f>SUM(M12:O12)+H12</f>
        <v>6</v>
      </c>
      <c r="Q12" s="9"/>
      <c r="R12" s="9"/>
      <c r="S12" s="9"/>
      <c r="T12" s="1">
        <f t="shared" si="3"/>
        <v>6</v>
      </c>
      <c r="U12" s="9"/>
      <c r="V12" s="9"/>
      <c r="W12" s="9"/>
      <c r="X12" s="1">
        <f t="shared" si="4"/>
        <v>6</v>
      </c>
      <c r="Y12" s="9"/>
      <c r="Z12" s="9"/>
      <c r="AA12" s="9"/>
      <c r="AB12" s="1">
        <f t="shared" si="5"/>
        <v>6</v>
      </c>
      <c r="AC12" s="9"/>
      <c r="AD12" s="9"/>
      <c r="AE12" s="9"/>
      <c r="AF12" s="1">
        <f t="shared" si="6"/>
        <v>6</v>
      </c>
      <c r="AG12" s="9"/>
      <c r="AH12" s="9"/>
      <c r="AI12" s="9"/>
      <c r="AJ12" s="1">
        <f t="shared" si="7"/>
        <v>6</v>
      </c>
      <c r="AK12" s="9"/>
      <c r="AL12" s="9"/>
      <c r="AM12" s="9"/>
      <c r="AN12" s="1">
        <f t="shared" si="8"/>
        <v>6</v>
      </c>
      <c r="AO12" s="9"/>
      <c r="AP12" s="9"/>
      <c r="AQ12" s="9"/>
      <c r="AR12" s="1">
        <f t="shared" si="9"/>
        <v>6</v>
      </c>
      <c r="AS12" s="9"/>
      <c r="AT12" s="9"/>
      <c r="AU12" s="9"/>
      <c r="AV12" s="1">
        <f t="shared" si="10"/>
        <v>6</v>
      </c>
      <c r="AW12" s="9"/>
      <c r="AX12" s="9"/>
      <c r="AY12" s="9"/>
      <c r="AZ12" s="1">
        <f t="shared" si="11"/>
        <v>6</v>
      </c>
      <c r="BA12" s="9"/>
      <c r="BB12" s="9"/>
      <c r="BC12" s="9"/>
      <c r="BD12" s="1">
        <f t="shared" si="12"/>
        <v>6</v>
      </c>
      <c r="BE12" s="9"/>
      <c r="BF12" s="9"/>
      <c r="BG12" s="9"/>
      <c r="BH12" s="1">
        <f t="shared" si="13"/>
        <v>6</v>
      </c>
    </row>
    <row r="13" spans="1:60" s="200" customFormat="1" x14ac:dyDescent="0.25">
      <c r="A13" s="193" t="s">
        <v>387</v>
      </c>
      <c r="B13" s="194" t="s">
        <v>293</v>
      </c>
      <c r="C13" s="195">
        <v>10</v>
      </c>
      <c r="D13" s="195"/>
      <c r="E13" s="195">
        <v>13</v>
      </c>
      <c r="F13" s="193">
        <f t="shared" si="14"/>
        <v>14</v>
      </c>
      <c r="G13" s="196">
        <f>$BH13/F13</f>
        <v>0</v>
      </c>
      <c r="H13" s="197">
        <v>0</v>
      </c>
      <c r="I13" s="197">
        <f>+H13+J13</f>
        <v>0</v>
      </c>
      <c r="J13" s="198"/>
      <c r="K13" s="216" t="s">
        <v>384</v>
      </c>
      <c r="L13" s="216" t="s">
        <v>384</v>
      </c>
      <c r="M13" s="199"/>
      <c r="N13" s="199"/>
      <c r="O13" s="199"/>
      <c r="P13" s="197">
        <f t="shared" ref="P13:P22" si="15">SUM(M13:O13)+H13</f>
        <v>0</v>
      </c>
      <c r="Q13" s="199"/>
      <c r="R13" s="199"/>
      <c r="S13" s="199"/>
      <c r="T13" s="193">
        <f t="shared" si="3"/>
        <v>0</v>
      </c>
      <c r="U13" s="199"/>
      <c r="V13" s="199"/>
      <c r="W13" s="199"/>
      <c r="X13" s="193">
        <f t="shared" si="4"/>
        <v>0</v>
      </c>
      <c r="Y13" s="199"/>
      <c r="Z13" s="199"/>
      <c r="AA13" s="199"/>
      <c r="AB13" s="193">
        <f t="shared" si="5"/>
        <v>0</v>
      </c>
      <c r="AC13" s="199"/>
      <c r="AD13" s="199"/>
      <c r="AE13" s="199"/>
      <c r="AF13" s="193">
        <f t="shared" si="6"/>
        <v>0</v>
      </c>
      <c r="AG13" s="199"/>
      <c r="AH13" s="199"/>
      <c r="AI13" s="199"/>
      <c r="AJ13" s="193">
        <f t="shared" si="7"/>
        <v>0</v>
      </c>
      <c r="AK13" s="199"/>
      <c r="AL13" s="199"/>
      <c r="AM13" s="199"/>
      <c r="AN13" s="193">
        <f t="shared" si="8"/>
        <v>0</v>
      </c>
      <c r="AO13" s="199"/>
      <c r="AP13" s="199"/>
      <c r="AQ13" s="199"/>
      <c r="AR13" s="193">
        <f t="shared" si="9"/>
        <v>0</v>
      </c>
      <c r="AS13" s="199"/>
      <c r="AT13" s="199"/>
      <c r="AU13" s="199"/>
      <c r="AV13" s="193">
        <f t="shared" si="10"/>
        <v>0</v>
      </c>
      <c r="AW13" s="199"/>
      <c r="AX13" s="199"/>
      <c r="AY13" s="199"/>
      <c r="AZ13" s="193">
        <f t="shared" si="11"/>
        <v>0</v>
      </c>
      <c r="BA13" s="199"/>
      <c r="BB13" s="199"/>
      <c r="BC13" s="199"/>
      <c r="BD13" s="193">
        <f t="shared" si="12"/>
        <v>0</v>
      </c>
      <c r="BE13" s="199"/>
      <c r="BF13" s="199"/>
      <c r="BG13" s="199"/>
      <c r="BH13" s="193">
        <f t="shared" si="13"/>
        <v>0</v>
      </c>
    </row>
    <row r="14" spans="1:60" x14ac:dyDescent="0.25">
      <c r="A14" s="1" t="s">
        <v>360</v>
      </c>
      <c r="B14" s="23" t="s">
        <v>294</v>
      </c>
      <c r="C14" s="24">
        <v>11</v>
      </c>
      <c r="D14" s="24">
        <v>8905</v>
      </c>
      <c r="E14" s="24">
        <v>41</v>
      </c>
      <c r="F14" s="1">
        <f t="shared" si="14"/>
        <v>42</v>
      </c>
      <c r="G14" s="2">
        <f>$BH14/E14</f>
        <v>1.1463414634146341</v>
      </c>
      <c r="H14" s="49">
        <v>21</v>
      </c>
      <c r="I14" s="49">
        <f t="shared" ref="I14:I22" si="16">+H14+J14</f>
        <v>21</v>
      </c>
      <c r="J14" s="58"/>
      <c r="K14" s="21" t="s">
        <v>384</v>
      </c>
      <c r="L14" s="21">
        <v>2026</v>
      </c>
      <c r="M14" s="9">
        <v>1</v>
      </c>
      <c r="N14" s="9">
        <v>21</v>
      </c>
      <c r="O14" s="9">
        <v>4</v>
      </c>
      <c r="P14" s="49">
        <f t="shared" si="15"/>
        <v>47</v>
      </c>
      <c r="Q14" s="9"/>
      <c r="R14" s="9"/>
      <c r="S14" s="9"/>
      <c r="T14" s="1">
        <f t="shared" si="3"/>
        <v>47</v>
      </c>
      <c r="U14" s="9"/>
      <c r="V14" s="9"/>
      <c r="W14" s="9"/>
      <c r="X14" s="1">
        <f t="shared" si="4"/>
        <v>47</v>
      </c>
      <c r="Y14" s="9"/>
      <c r="Z14" s="9"/>
      <c r="AA14" s="9"/>
      <c r="AB14" s="1">
        <f t="shared" si="5"/>
        <v>47</v>
      </c>
      <c r="AC14" s="9"/>
      <c r="AD14" s="9"/>
      <c r="AE14" s="9"/>
      <c r="AF14" s="1">
        <f t="shared" si="6"/>
        <v>47</v>
      </c>
      <c r="AG14" s="9"/>
      <c r="AH14" s="9"/>
      <c r="AI14" s="9"/>
      <c r="AJ14" s="1">
        <f t="shared" si="7"/>
        <v>47</v>
      </c>
      <c r="AK14" s="9"/>
      <c r="AL14" s="9"/>
      <c r="AM14" s="9"/>
      <c r="AN14" s="1">
        <f t="shared" si="8"/>
        <v>47</v>
      </c>
      <c r="AO14" s="9"/>
      <c r="AP14" s="9"/>
      <c r="AQ14" s="9"/>
      <c r="AR14" s="1">
        <f t="shared" si="9"/>
        <v>47</v>
      </c>
      <c r="AS14" s="9"/>
      <c r="AT14" s="9"/>
      <c r="AU14" s="9"/>
      <c r="AV14" s="1">
        <f t="shared" si="10"/>
        <v>47</v>
      </c>
      <c r="AW14" s="9"/>
      <c r="AX14" s="9"/>
      <c r="AY14" s="9"/>
      <c r="AZ14" s="1">
        <f t="shared" si="11"/>
        <v>47</v>
      </c>
      <c r="BA14" s="9"/>
      <c r="BB14" s="9"/>
      <c r="BC14" s="9"/>
      <c r="BD14" s="1">
        <f t="shared" si="12"/>
        <v>47</v>
      </c>
      <c r="BE14" s="9"/>
      <c r="BF14" s="9"/>
      <c r="BG14" s="9"/>
      <c r="BH14" s="1">
        <f t="shared" si="13"/>
        <v>47</v>
      </c>
    </row>
    <row r="15" spans="1:60" s="65" customFormat="1" x14ac:dyDescent="0.25">
      <c r="A15" s="1" t="s">
        <v>360</v>
      </c>
      <c r="B15" s="90" t="s">
        <v>295</v>
      </c>
      <c r="C15" s="99">
        <v>13</v>
      </c>
      <c r="D15" s="99">
        <v>8577</v>
      </c>
      <c r="E15" s="99">
        <v>66</v>
      </c>
      <c r="F15" s="1">
        <f t="shared" si="14"/>
        <v>67</v>
      </c>
      <c r="G15" s="62">
        <f t="shared" ref="G15:G22" si="17">$BH15/F15</f>
        <v>0.41791044776119401</v>
      </c>
      <c r="H15" s="63">
        <v>28</v>
      </c>
      <c r="I15" s="63">
        <f t="shared" si="16"/>
        <v>28</v>
      </c>
      <c r="J15" s="70"/>
      <c r="K15" s="21" t="s">
        <v>384</v>
      </c>
      <c r="L15" s="21">
        <v>2026</v>
      </c>
      <c r="M15" s="64"/>
      <c r="N15" s="64"/>
      <c r="O15" s="64"/>
      <c r="P15" s="63">
        <f t="shared" si="15"/>
        <v>28</v>
      </c>
      <c r="Q15" s="64"/>
      <c r="R15" s="64"/>
      <c r="S15" s="64"/>
      <c r="T15" s="61">
        <f t="shared" si="3"/>
        <v>28</v>
      </c>
      <c r="U15" s="64"/>
      <c r="V15" s="64"/>
      <c r="W15" s="64"/>
      <c r="X15" s="61">
        <f t="shared" si="4"/>
        <v>28</v>
      </c>
      <c r="Y15" s="64"/>
      <c r="Z15" s="64"/>
      <c r="AA15" s="64"/>
      <c r="AB15" s="61">
        <f t="shared" si="5"/>
        <v>28</v>
      </c>
      <c r="AC15" s="64"/>
      <c r="AD15" s="64"/>
      <c r="AE15" s="64"/>
      <c r="AF15" s="61">
        <f t="shared" si="6"/>
        <v>28</v>
      </c>
      <c r="AG15" s="64"/>
      <c r="AH15" s="64"/>
      <c r="AI15" s="64"/>
      <c r="AJ15" s="61">
        <f t="shared" si="7"/>
        <v>28</v>
      </c>
      <c r="AK15" s="64"/>
      <c r="AL15" s="64"/>
      <c r="AM15" s="64"/>
      <c r="AN15" s="61">
        <f t="shared" si="8"/>
        <v>28</v>
      </c>
      <c r="AO15" s="64"/>
      <c r="AP15" s="64"/>
      <c r="AQ15" s="64"/>
      <c r="AR15" s="61">
        <f t="shared" si="9"/>
        <v>28</v>
      </c>
      <c r="AS15" s="64"/>
      <c r="AT15" s="64"/>
      <c r="AU15" s="64"/>
      <c r="AV15" s="61">
        <f t="shared" si="10"/>
        <v>28</v>
      </c>
      <c r="AW15" s="64"/>
      <c r="AX15" s="64"/>
      <c r="AY15" s="64"/>
      <c r="AZ15" s="61">
        <f t="shared" si="11"/>
        <v>28</v>
      </c>
      <c r="BA15" s="64"/>
      <c r="BB15" s="64"/>
      <c r="BC15" s="64"/>
      <c r="BD15" s="61">
        <f t="shared" si="12"/>
        <v>28</v>
      </c>
      <c r="BE15" s="64"/>
      <c r="BF15" s="64"/>
      <c r="BG15" s="64"/>
      <c r="BH15" s="61">
        <f t="shared" si="13"/>
        <v>28</v>
      </c>
    </row>
    <row r="16" spans="1:60" x14ac:dyDescent="0.25">
      <c r="A16" s="1" t="s">
        <v>360</v>
      </c>
      <c r="B16" s="23" t="s">
        <v>296</v>
      </c>
      <c r="C16" s="24">
        <v>35</v>
      </c>
      <c r="D16" s="24"/>
      <c r="E16" s="24">
        <v>25</v>
      </c>
      <c r="F16" s="1">
        <f t="shared" si="14"/>
        <v>26</v>
      </c>
      <c r="G16" s="62">
        <f t="shared" si="17"/>
        <v>1.2307692307692308</v>
      </c>
      <c r="H16" s="49">
        <v>11</v>
      </c>
      <c r="I16" s="49">
        <f t="shared" si="16"/>
        <v>13</v>
      </c>
      <c r="J16" s="58">
        <v>2</v>
      </c>
      <c r="K16" s="21">
        <v>2027</v>
      </c>
      <c r="L16" s="21">
        <v>2026</v>
      </c>
      <c r="M16" s="9"/>
      <c r="N16" s="9">
        <v>7</v>
      </c>
      <c r="O16" s="9"/>
      <c r="P16" s="49">
        <f t="shared" si="15"/>
        <v>18</v>
      </c>
      <c r="Q16" s="9"/>
      <c r="R16" s="9">
        <v>3</v>
      </c>
      <c r="S16" s="9"/>
      <c r="T16" s="1">
        <f t="shared" si="3"/>
        <v>21</v>
      </c>
      <c r="U16" s="9"/>
      <c r="V16" s="9"/>
      <c r="W16" s="9"/>
      <c r="X16" s="1">
        <f t="shared" si="4"/>
        <v>21</v>
      </c>
      <c r="Y16" s="9">
        <v>9</v>
      </c>
      <c r="Z16" s="9">
        <v>2</v>
      </c>
      <c r="AA16" s="9"/>
      <c r="AB16" s="1">
        <f t="shared" si="5"/>
        <v>32</v>
      </c>
      <c r="AC16" s="9"/>
      <c r="AD16" s="9"/>
      <c r="AE16" s="9"/>
      <c r="AF16" s="1">
        <f t="shared" si="6"/>
        <v>32</v>
      </c>
      <c r="AG16" s="9"/>
      <c r="AH16" s="9"/>
      <c r="AI16" s="9"/>
      <c r="AJ16" s="1">
        <f t="shared" si="7"/>
        <v>32</v>
      </c>
      <c r="AK16" s="9"/>
      <c r="AL16" s="9"/>
      <c r="AM16" s="9"/>
      <c r="AN16" s="1">
        <f t="shared" si="8"/>
        <v>32</v>
      </c>
      <c r="AO16" s="9"/>
      <c r="AP16" s="9"/>
      <c r="AQ16" s="9"/>
      <c r="AR16" s="1">
        <f t="shared" si="9"/>
        <v>32</v>
      </c>
      <c r="AS16" s="9"/>
      <c r="AT16" s="9"/>
      <c r="AU16" s="9"/>
      <c r="AV16" s="1">
        <f t="shared" si="10"/>
        <v>32</v>
      </c>
      <c r="AW16" s="9"/>
      <c r="AX16" s="9"/>
      <c r="AY16" s="9"/>
      <c r="AZ16" s="1">
        <f t="shared" si="11"/>
        <v>32</v>
      </c>
      <c r="BA16" s="9"/>
      <c r="BB16" s="9"/>
      <c r="BC16" s="9"/>
      <c r="BD16" s="1">
        <f t="shared" si="12"/>
        <v>32</v>
      </c>
      <c r="BE16" s="9"/>
      <c r="BF16" s="9"/>
      <c r="BG16" s="9"/>
      <c r="BH16" s="1">
        <f t="shared" si="13"/>
        <v>32</v>
      </c>
    </row>
    <row r="17" spans="1:60" s="65" customFormat="1" x14ac:dyDescent="0.25">
      <c r="A17" s="1" t="s">
        <v>360</v>
      </c>
      <c r="B17" s="90" t="s">
        <v>297</v>
      </c>
      <c r="C17" s="99">
        <v>36</v>
      </c>
      <c r="D17" s="99">
        <v>6873</v>
      </c>
      <c r="E17" s="99">
        <v>30</v>
      </c>
      <c r="F17" s="1">
        <f t="shared" si="14"/>
        <v>31</v>
      </c>
      <c r="G17" s="62">
        <f t="shared" si="17"/>
        <v>0.93548387096774188</v>
      </c>
      <c r="H17" s="63">
        <v>26</v>
      </c>
      <c r="I17" s="63">
        <f t="shared" si="16"/>
        <v>26</v>
      </c>
      <c r="J17" s="70"/>
      <c r="K17" s="21">
        <v>2027</v>
      </c>
      <c r="L17" s="21">
        <v>2026</v>
      </c>
      <c r="M17" s="64"/>
      <c r="N17" s="64">
        <v>3</v>
      </c>
      <c r="O17" s="64"/>
      <c r="P17" s="63">
        <f t="shared" si="15"/>
        <v>29</v>
      </c>
      <c r="Q17" s="64"/>
      <c r="R17" s="64"/>
      <c r="S17" s="64"/>
      <c r="T17" s="61">
        <f t="shared" si="3"/>
        <v>29</v>
      </c>
      <c r="U17" s="64"/>
      <c r="V17" s="64"/>
      <c r="W17" s="64"/>
      <c r="X17" s="61">
        <f t="shared" si="4"/>
        <v>29</v>
      </c>
      <c r="Y17" s="64"/>
      <c r="Z17" s="64"/>
      <c r="AA17" s="64"/>
      <c r="AB17" s="61">
        <f t="shared" si="5"/>
        <v>29</v>
      </c>
      <c r="AC17" s="64"/>
      <c r="AD17" s="64"/>
      <c r="AE17" s="64"/>
      <c r="AF17" s="61">
        <f t="shared" si="6"/>
        <v>29</v>
      </c>
      <c r="AG17" s="64"/>
      <c r="AH17" s="64"/>
      <c r="AI17" s="64"/>
      <c r="AJ17" s="61">
        <f t="shared" si="7"/>
        <v>29</v>
      </c>
      <c r="AK17" s="64"/>
      <c r="AL17" s="64"/>
      <c r="AM17" s="64"/>
      <c r="AN17" s="61">
        <f t="shared" si="8"/>
        <v>29</v>
      </c>
      <c r="AO17" s="64"/>
      <c r="AP17" s="64"/>
      <c r="AQ17" s="64"/>
      <c r="AR17" s="61">
        <f t="shared" si="9"/>
        <v>29</v>
      </c>
      <c r="AS17" s="64"/>
      <c r="AT17" s="64"/>
      <c r="AU17" s="64"/>
      <c r="AV17" s="61">
        <f t="shared" si="10"/>
        <v>29</v>
      </c>
      <c r="AW17" s="64"/>
      <c r="AX17" s="64"/>
      <c r="AY17" s="64"/>
      <c r="AZ17" s="61">
        <f t="shared" si="11"/>
        <v>29</v>
      </c>
      <c r="BA17" s="64"/>
      <c r="BB17" s="64"/>
      <c r="BC17" s="64"/>
      <c r="BD17" s="61">
        <f t="shared" si="12"/>
        <v>29</v>
      </c>
      <c r="BE17" s="64"/>
      <c r="BF17" s="64"/>
      <c r="BG17" s="64"/>
      <c r="BH17" s="61">
        <f t="shared" si="13"/>
        <v>29</v>
      </c>
    </row>
    <row r="18" spans="1:60" s="65" customFormat="1" x14ac:dyDescent="0.25">
      <c r="A18" s="1" t="s">
        <v>360</v>
      </c>
      <c r="B18" s="90">
        <v>16</v>
      </c>
      <c r="C18" s="99">
        <v>37</v>
      </c>
      <c r="D18" s="99"/>
      <c r="E18" s="99">
        <v>47</v>
      </c>
      <c r="F18" s="1">
        <f t="shared" si="14"/>
        <v>48</v>
      </c>
      <c r="G18" s="62">
        <f t="shared" si="17"/>
        <v>0.625</v>
      </c>
      <c r="H18" s="63">
        <v>20</v>
      </c>
      <c r="I18" s="63">
        <f t="shared" si="16"/>
        <v>20</v>
      </c>
      <c r="J18" s="70"/>
      <c r="K18" s="21">
        <v>2027</v>
      </c>
      <c r="L18" s="21">
        <v>2026</v>
      </c>
      <c r="M18" s="64"/>
      <c r="N18" s="64">
        <v>3</v>
      </c>
      <c r="O18" s="64"/>
      <c r="P18" s="63">
        <f t="shared" si="15"/>
        <v>23</v>
      </c>
      <c r="Q18" s="64">
        <v>1</v>
      </c>
      <c r="R18" s="64">
        <v>3</v>
      </c>
      <c r="S18" s="64"/>
      <c r="T18" s="61">
        <f t="shared" si="3"/>
        <v>27</v>
      </c>
      <c r="U18" s="64"/>
      <c r="V18" s="64"/>
      <c r="W18" s="64"/>
      <c r="X18" s="61">
        <f t="shared" si="4"/>
        <v>27</v>
      </c>
      <c r="Y18" s="64">
        <v>1</v>
      </c>
      <c r="Z18" s="64">
        <v>2</v>
      </c>
      <c r="AA18" s="64"/>
      <c r="AB18" s="61">
        <f t="shared" si="5"/>
        <v>30</v>
      </c>
      <c r="AC18" s="64"/>
      <c r="AD18" s="64"/>
      <c r="AE18" s="64"/>
      <c r="AF18" s="61">
        <f t="shared" si="6"/>
        <v>30</v>
      </c>
      <c r="AG18" s="64"/>
      <c r="AH18" s="64"/>
      <c r="AI18" s="64"/>
      <c r="AJ18" s="61">
        <f t="shared" si="7"/>
        <v>30</v>
      </c>
      <c r="AK18" s="64"/>
      <c r="AL18" s="64"/>
      <c r="AM18" s="64"/>
      <c r="AN18" s="61">
        <f t="shared" si="8"/>
        <v>30</v>
      </c>
      <c r="AO18" s="64"/>
      <c r="AP18" s="64"/>
      <c r="AQ18" s="64"/>
      <c r="AR18" s="61">
        <f t="shared" si="9"/>
        <v>30</v>
      </c>
      <c r="AS18" s="64"/>
      <c r="AT18" s="64"/>
      <c r="AU18" s="64"/>
      <c r="AV18" s="61">
        <f t="shared" si="10"/>
        <v>30</v>
      </c>
      <c r="AW18" s="64"/>
      <c r="AX18" s="64"/>
      <c r="AY18" s="64"/>
      <c r="AZ18" s="61">
        <f t="shared" si="11"/>
        <v>30</v>
      </c>
      <c r="BA18" s="64"/>
      <c r="BB18" s="64"/>
      <c r="BC18" s="64"/>
      <c r="BD18" s="61">
        <f t="shared" si="12"/>
        <v>30</v>
      </c>
      <c r="BE18" s="64"/>
      <c r="BF18" s="64"/>
      <c r="BG18" s="64"/>
      <c r="BH18" s="61">
        <f t="shared" si="13"/>
        <v>30</v>
      </c>
    </row>
    <row r="19" spans="1:60" s="65" customFormat="1" x14ac:dyDescent="0.25">
      <c r="A19" s="1" t="s">
        <v>360</v>
      </c>
      <c r="B19" s="90" t="s">
        <v>298</v>
      </c>
      <c r="C19" s="99">
        <v>55</v>
      </c>
      <c r="D19" s="99">
        <v>4676</v>
      </c>
      <c r="E19" s="99">
        <v>71</v>
      </c>
      <c r="F19" s="1">
        <f t="shared" si="14"/>
        <v>72</v>
      </c>
      <c r="G19" s="62">
        <f t="shared" si="17"/>
        <v>0.79166666666666663</v>
      </c>
      <c r="H19" s="63">
        <v>55</v>
      </c>
      <c r="I19" s="63">
        <f t="shared" si="16"/>
        <v>57</v>
      </c>
      <c r="J19" s="70">
        <v>2</v>
      </c>
      <c r="K19" s="21">
        <v>2027</v>
      </c>
      <c r="L19" s="21">
        <v>2026</v>
      </c>
      <c r="M19" s="64"/>
      <c r="N19" s="64"/>
      <c r="O19" s="64"/>
      <c r="P19" s="63">
        <f t="shared" si="15"/>
        <v>55</v>
      </c>
      <c r="Q19" s="64"/>
      <c r="R19" s="64">
        <v>2</v>
      </c>
      <c r="S19" s="64"/>
      <c r="T19" s="61">
        <f t="shared" si="3"/>
        <v>57</v>
      </c>
      <c r="U19" s="64"/>
      <c r="V19" s="64"/>
      <c r="W19" s="64"/>
      <c r="X19" s="61">
        <f t="shared" si="4"/>
        <v>57</v>
      </c>
      <c r="Y19" s="64"/>
      <c r="Z19" s="64"/>
      <c r="AA19" s="64"/>
      <c r="AB19" s="61">
        <f t="shared" si="5"/>
        <v>57</v>
      </c>
      <c r="AC19" s="64"/>
      <c r="AD19" s="64"/>
      <c r="AE19" s="64"/>
      <c r="AF19" s="61">
        <f t="shared" si="6"/>
        <v>57</v>
      </c>
      <c r="AG19" s="64"/>
      <c r="AH19" s="64"/>
      <c r="AI19" s="64"/>
      <c r="AJ19" s="61">
        <f t="shared" si="7"/>
        <v>57</v>
      </c>
      <c r="AK19" s="64"/>
      <c r="AL19" s="64"/>
      <c r="AM19" s="64"/>
      <c r="AN19" s="61">
        <f t="shared" si="8"/>
        <v>57</v>
      </c>
      <c r="AO19" s="64"/>
      <c r="AP19" s="64"/>
      <c r="AQ19" s="64"/>
      <c r="AR19" s="61">
        <f t="shared" si="9"/>
        <v>57</v>
      </c>
      <c r="AS19" s="64"/>
      <c r="AT19" s="64"/>
      <c r="AU19" s="64"/>
      <c r="AV19" s="61">
        <f t="shared" si="10"/>
        <v>57</v>
      </c>
      <c r="AW19" s="64"/>
      <c r="AX19" s="64"/>
      <c r="AY19" s="64"/>
      <c r="AZ19" s="61">
        <f t="shared" si="11"/>
        <v>57</v>
      </c>
      <c r="BA19" s="64"/>
      <c r="BB19" s="64"/>
      <c r="BC19" s="64"/>
      <c r="BD19" s="61">
        <f t="shared" si="12"/>
        <v>57</v>
      </c>
      <c r="BE19" s="64"/>
      <c r="BF19" s="64"/>
      <c r="BG19" s="64"/>
      <c r="BH19" s="61">
        <f t="shared" si="13"/>
        <v>57</v>
      </c>
    </row>
    <row r="20" spans="1:60" s="207" customFormat="1" x14ac:dyDescent="0.25">
      <c r="A20" s="201" t="s">
        <v>389</v>
      </c>
      <c r="B20" s="202" t="s">
        <v>388</v>
      </c>
      <c r="C20" s="203">
        <v>68</v>
      </c>
      <c r="D20" s="203"/>
      <c r="E20" s="203"/>
      <c r="F20" s="201">
        <v>16</v>
      </c>
      <c r="G20" s="204"/>
      <c r="H20" s="205"/>
      <c r="I20" s="205"/>
      <c r="J20" s="206"/>
      <c r="K20" s="217" t="s">
        <v>384</v>
      </c>
      <c r="L20" s="217"/>
      <c r="M20" s="132"/>
      <c r="N20" s="132"/>
      <c r="O20" s="132"/>
      <c r="P20" s="205"/>
      <c r="Q20" s="132"/>
      <c r="R20" s="132"/>
      <c r="S20" s="132"/>
      <c r="T20" s="201"/>
      <c r="U20" s="132"/>
      <c r="V20" s="132"/>
      <c r="W20" s="132"/>
      <c r="X20" s="201"/>
      <c r="Y20" s="132"/>
      <c r="Z20" s="132"/>
      <c r="AA20" s="132"/>
      <c r="AB20" s="201"/>
      <c r="AC20" s="132">
        <v>11</v>
      </c>
      <c r="AD20" s="132"/>
      <c r="AE20" s="132"/>
      <c r="AF20" s="201"/>
      <c r="AG20" s="132"/>
      <c r="AH20" s="132"/>
      <c r="AI20" s="132"/>
      <c r="AJ20" s="201"/>
      <c r="AK20" s="132"/>
      <c r="AL20" s="132"/>
      <c r="AM20" s="132"/>
      <c r="AN20" s="201"/>
      <c r="AO20" s="132"/>
      <c r="AP20" s="132"/>
      <c r="AQ20" s="132"/>
      <c r="AR20" s="201"/>
      <c r="AS20" s="132"/>
      <c r="AT20" s="132"/>
      <c r="AU20" s="132"/>
      <c r="AV20" s="201"/>
      <c r="AW20" s="132"/>
      <c r="AX20" s="132"/>
      <c r="AY20" s="132"/>
      <c r="AZ20" s="201"/>
      <c r="BA20" s="132"/>
      <c r="BB20" s="132"/>
      <c r="BC20" s="132"/>
      <c r="BD20" s="201"/>
      <c r="BE20" s="132"/>
      <c r="BF20" s="132"/>
      <c r="BG20" s="132"/>
      <c r="BH20" s="201"/>
    </row>
    <row r="21" spans="1:60" s="65" customFormat="1" x14ac:dyDescent="0.25">
      <c r="A21" s="1" t="s">
        <v>360</v>
      </c>
      <c r="B21" s="90" t="s">
        <v>299</v>
      </c>
      <c r="C21" s="99">
        <v>69</v>
      </c>
      <c r="D21" s="99"/>
      <c r="E21" s="99">
        <v>24</v>
      </c>
      <c r="F21" s="1">
        <f t="shared" si="14"/>
        <v>25</v>
      </c>
      <c r="G21" s="62">
        <f t="shared" si="17"/>
        <v>0.56000000000000005</v>
      </c>
      <c r="H21" s="63">
        <v>12</v>
      </c>
      <c r="I21" s="63">
        <f t="shared" si="16"/>
        <v>14</v>
      </c>
      <c r="J21" s="70">
        <v>2</v>
      </c>
      <c r="K21" s="74" t="s">
        <v>384</v>
      </c>
      <c r="L21" s="21">
        <v>2026</v>
      </c>
      <c r="M21" s="64"/>
      <c r="N21" s="64">
        <v>1</v>
      </c>
      <c r="O21" s="64">
        <v>1</v>
      </c>
      <c r="P21" s="63">
        <f t="shared" si="15"/>
        <v>14</v>
      </c>
      <c r="Q21" s="64"/>
      <c r="R21" s="64"/>
      <c r="S21" s="64"/>
      <c r="T21" s="61">
        <f t="shared" si="3"/>
        <v>14</v>
      </c>
      <c r="U21" s="64"/>
      <c r="V21" s="64"/>
      <c r="W21" s="64"/>
      <c r="X21" s="61">
        <f t="shared" si="4"/>
        <v>14</v>
      </c>
      <c r="Y21" s="64"/>
      <c r="Z21" s="64"/>
      <c r="AA21" s="64"/>
      <c r="AB21" s="61">
        <f t="shared" si="5"/>
        <v>14</v>
      </c>
      <c r="AC21" s="64"/>
      <c r="AD21" s="64"/>
      <c r="AE21" s="64"/>
      <c r="AF21" s="61">
        <f t="shared" si="6"/>
        <v>14</v>
      </c>
      <c r="AG21" s="64"/>
      <c r="AH21" s="64"/>
      <c r="AI21" s="64"/>
      <c r="AJ21" s="61">
        <f t="shared" si="7"/>
        <v>14</v>
      </c>
      <c r="AK21" s="64"/>
      <c r="AL21" s="64"/>
      <c r="AM21" s="64"/>
      <c r="AN21" s="61">
        <f t="shared" si="8"/>
        <v>14</v>
      </c>
      <c r="AO21" s="64"/>
      <c r="AP21" s="64"/>
      <c r="AQ21" s="64"/>
      <c r="AR21" s="61">
        <f t="shared" si="9"/>
        <v>14</v>
      </c>
      <c r="AS21" s="64"/>
      <c r="AT21" s="64"/>
      <c r="AU21" s="64"/>
      <c r="AV21" s="61">
        <f t="shared" si="10"/>
        <v>14</v>
      </c>
      <c r="AW21" s="64"/>
      <c r="AX21" s="64"/>
      <c r="AY21" s="64"/>
      <c r="AZ21" s="61">
        <f t="shared" si="11"/>
        <v>14</v>
      </c>
      <c r="BA21" s="64"/>
      <c r="BB21" s="64"/>
      <c r="BC21" s="64"/>
      <c r="BD21" s="61">
        <f t="shared" si="12"/>
        <v>14</v>
      </c>
      <c r="BE21" s="64"/>
      <c r="BF21" s="64"/>
      <c r="BG21" s="64"/>
      <c r="BH21" s="61">
        <f t="shared" si="13"/>
        <v>14</v>
      </c>
    </row>
    <row r="22" spans="1:60" s="65" customFormat="1" x14ac:dyDescent="0.25">
      <c r="A22" s="1" t="s">
        <v>360</v>
      </c>
      <c r="B22" s="90" t="s">
        <v>300</v>
      </c>
      <c r="C22" s="99">
        <v>88</v>
      </c>
      <c r="D22" s="99">
        <v>6012</v>
      </c>
      <c r="E22" s="99">
        <v>20</v>
      </c>
      <c r="F22" s="1">
        <f t="shared" si="14"/>
        <v>21</v>
      </c>
      <c r="G22" s="62">
        <f t="shared" si="17"/>
        <v>0.61904761904761907</v>
      </c>
      <c r="H22" s="63">
        <v>11</v>
      </c>
      <c r="I22" s="63">
        <f t="shared" si="16"/>
        <v>11</v>
      </c>
      <c r="J22" s="70"/>
      <c r="K22" s="21">
        <v>2027</v>
      </c>
      <c r="L22" s="21">
        <v>2026</v>
      </c>
      <c r="M22" s="64"/>
      <c r="N22" s="64"/>
      <c r="O22" s="64"/>
      <c r="P22" s="63">
        <f t="shared" si="15"/>
        <v>11</v>
      </c>
      <c r="Q22" s="64"/>
      <c r="R22" s="64"/>
      <c r="S22" s="64"/>
      <c r="T22" s="61">
        <f t="shared" si="3"/>
        <v>11</v>
      </c>
      <c r="U22" s="64"/>
      <c r="V22" s="64"/>
      <c r="W22" s="64"/>
      <c r="X22" s="61">
        <f t="shared" si="4"/>
        <v>11</v>
      </c>
      <c r="Y22" s="64"/>
      <c r="Z22" s="64"/>
      <c r="AA22" s="64"/>
      <c r="AB22" s="61">
        <f t="shared" si="5"/>
        <v>11</v>
      </c>
      <c r="AC22" s="64">
        <v>1</v>
      </c>
      <c r="AD22" s="64">
        <v>1</v>
      </c>
      <c r="AE22" s="64"/>
      <c r="AF22" s="61">
        <f t="shared" si="6"/>
        <v>13</v>
      </c>
      <c r="AG22" s="64"/>
      <c r="AH22" s="64"/>
      <c r="AI22" s="64"/>
      <c r="AJ22" s="61">
        <f t="shared" si="7"/>
        <v>13</v>
      </c>
      <c r="AK22" s="64"/>
      <c r="AL22" s="64"/>
      <c r="AM22" s="64"/>
      <c r="AN22" s="61">
        <f t="shared" si="8"/>
        <v>13</v>
      </c>
      <c r="AO22" s="64"/>
      <c r="AP22" s="64"/>
      <c r="AQ22" s="64"/>
      <c r="AR22" s="61">
        <f t="shared" si="9"/>
        <v>13</v>
      </c>
      <c r="AS22" s="64"/>
      <c r="AT22" s="64"/>
      <c r="AU22" s="64"/>
      <c r="AV22" s="61">
        <f t="shared" si="10"/>
        <v>13</v>
      </c>
      <c r="AW22" s="64"/>
      <c r="AX22" s="64"/>
      <c r="AY22" s="64"/>
      <c r="AZ22" s="61">
        <f t="shared" si="11"/>
        <v>13</v>
      </c>
      <c r="BA22" s="64"/>
      <c r="BB22" s="64"/>
      <c r="BC22" s="64"/>
      <c r="BD22" s="61">
        <f t="shared" si="12"/>
        <v>13</v>
      </c>
      <c r="BE22" s="64"/>
      <c r="BF22" s="64"/>
      <c r="BG22" s="64"/>
      <c r="BH22" s="61">
        <f t="shared" si="13"/>
        <v>13</v>
      </c>
    </row>
    <row r="23" spans="1:60" x14ac:dyDescent="0.25">
      <c r="A23" s="1"/>
      <c r="B23" s="1"/>
      <c r="C23" s="1"/>
      <c r="D23" s="1"/>
      <c r="E23" s="12"/>
      <c r="F23" s="1"/>
      <c r="G23" s="1"/>
      <c r="H23" s="49"/>
      <c r="I23" s="49"/>
      <c r="J23" s="49"/>
      <c r="K23" s="12"/>
      <c r="L23" s="12"/>
      <c r="M23" s="1">
        <f>SUM(M11:M22)</f>
        <v>4</v>
      </c>
      <c r="N23" s="1">
        <f>SUM(N11:N22)</f>
        <v>35</v>
      </c>
      <c r="O23" s="1">
        <f>SUM(O11:O22)</f>
        <v>5</v>
      </c>
      <c r="P23" s="49">
        <f t="shared" ref="P23:BH23" si="18">SUM(P10:P22)</f>
        <v>250</v>
      </c>
      <c r="Q23" s="49">
        <f t="shared" si="18"/>
        <v>1</v>
      </c>
      <c r="R23" s="49">
        <f t="shared" si="18"/>
        <v>8</v>
      </c>
      <c r="S23" s="49">
        <f t="shared" si="18"/>
        <v>0</v>
      </c>
      <c r="T23" s="49">
        <f t="shared" si="18"/>
        <v>259</v>
      </c>
      <c r="U23" s="49">
        <f t="shared" si="18"/>
        <v>0</v>
      </c>
      <c r="V23" s="49">
        <f t="shared" si="18"/>
        <v>0</v>
      </c>
      <c r="W23" s="49">
        <f t="shared" si="18"/>
        <v>0</v>
      </c>
      <c r="X23" s="49">
        <f t="shared" si="18"/>
        <v>259</v>
      </c>
      <c r="Y23" s="49">
        <f t="shared" si="18"/>
        <v>10</v>
      </c>
      <c r="Z23" s="49">
        <f t="shared" si="18"/>
        <v>4</v>
      </c>
      <c r="AA23" s="49">
        <f t="shared" si="18"/>
        <v>0</v>
      </c>
      <c r="AB23" s="49">
        <f t="shared" si="18"/>
        <v>273</v>
      </c>
      <c r="AC23" s="49">
        <f t="shared" si="18"/>
        <v>12</v>
      </c>
      <c r="AD23" s="49">
        <f t="shared" si="18"/>
        <v>1</v>
      </c>
      <c r="AE23" s="49">
        <f t="shared" si="18"/>
        <v>0</v>
      </c>
      <c r="AF23" s="49">
        <f t="shared" si="18"/>
        <v>275</v>
      </c>
      <c r="AG23" s="49">
        <f t="shared" si="18"/>
        <v>0</v>
      </c>
      <c r="AH23" s="49">
        <f t="shared" si="18"/>
        <v>0</v>
      </c>
      <c r="AI23" s="49">
        <f t="shared" si="18"/>
        <v>0</v>
      </c>
      <c r="AJ23" s="49">
        <f t="shared" si="18"/>
        <v>275</v>
      </c>
      <c r="AK23" s="49">
        <f t="shared" si="18"/>
        <v>0</v>
      </c>
      <c r="AL23" s="49">
        <f t="shared" si="18"/>
        <v>0</v>
      </c>
      <c r="AM23" s="49">
        <f t="shared" si="18"/>
        <v>0</v>
      </c>
      <c r="AN23" s="49">
        <f t="shared" si="18"/>
        <v>275</v>
      </c>
      <c r="AO23" s="49">
        <f t="shared" si="18"/>
        <v>0</v>
      </c>
      <c r="AP23" s="49">
        <f t="shared" si="18"/>
        <v>0</v>
      </c>
      <c r="AQ23" s="49">
        <f t="shared" si="18"/>
        <v>0</v>
      </c>
      <c r="AR23" s="49">
        <f t="shared" si="18"/>
        <v>275</v>
      </c>
      <c r="AS23" s="49">
        <f t="shared" si="18"/>
        <v>0</v>
      </c>
      <c r="AT23" s="49">
        <f t="shared" si="18"/>
        <v>0</v>
      </c>
      <c r="AU23" s="49">
        <f t="shared" si="18"/>
        <v>0</v>
      </c>
      <c r="AV23" s="49">
        <f t="shared" si="18"/>
        <v>275</v>
      </c>
      <c r="AW23" s="49">
        <f t="shared" si="18"/>
        <v>0</v>
      </c>
      <c r="AX23" s="49">
        <f t="shared" si="18"/>
        <v>0</v>
      </c>
      <c r="AY23" s="49">
        <f t="shared" si="18"/>
        <v>0</v>
      </c>
      <c r="AZ23" s="49">
        <f t="shared" si="18"/>
        <v>275</v>
      </c>
      <c r="BA23" s="49">
        <f t="shared" si="18"/>
        <v>0</v>
      </c>
      <c r="BB23" s="49">
        <f t="shared" si="18"/>
        <v>0</v>
      </c>
      <c r="BC23" s="49">
        <f t="shared" si="18"/>
        <v>0</v>
      </c>
      <c r="BD23" s="49">
        <f t="shared" si="18"/>
        <v>275</v>
      </c>
      <c r="BE23" s="49">
        <f t="shared" si="18"/>
        <v>0</v>
      </c>
      <c r="BF23" s="49">
        <f t="shared" si="18"/>
        <v>0</v>
      </c>
      <c r="BG23" s="49">
        <f t="shared" si="18"/>
        <v>0</v>
      </c>
      <c r="BH23" s="49">
        <f t="shared" si="18"/>
        <v>275</v>
      </c>
    </row>
    <row r="24" spans="1:60" x14ac:dyDescent="0.25">
      <c r="A24" s="1"/>
      <c r="B24" s="1" t="s">
        <v>31</v>
      </c>
      <c r="C24" s="1">
        <f>COUNT(C11:C22)</f>
        <v>12</v>
      </c>
      <c r="D24" s="1"/>
      <c r="E24" s="12">
        <f>SUM(E10:E22)</f>
        <v>403</v>
      </c>
      <c r="F24" s="1">
        <f>SUM(E10:E22)+1</f>
        <v>404</v>
      </c>
      <c r="G24" s="2">
        <f>$BH23/F24</f>
        <v>0.68069306930693074</v>
      </c>
      <c r="H24" s="49">
        <f>SUM(H10:H22)</f>
        <v>206</v>
      </c>
      <c r="I24" s="49">
        <f>SUM(I10:I22)</f>
        <v>212</v>
      </c>
      <c r="J24" s="49">
        <f>SUM(J10:J22)</f>
        <v>6</v>
      </c>
      <c r="K24" s="12"/>
      <c r="L24" s="12"/>
      <c r="M24" s="1"/>
      <c r="N24" s="1"/>
      <c r="O24" s="1"/>
      <c r="P24" s="2">
        <f>P23/F24</f>
        <v>0.61881188118811881</v>
      </c>
      <c r="Q24" s="1">
        <f>M23+Q23</f>
        <v>5</v>
      </c>
      <c r="R24" s="1">
        <f>N23+R23</f>
        <v>43</v>
      </c>
      <c r="S24" s="1">
        <f>O23+S23</f>
        <v>5</v>
      </c>
      <c r="T24" s="2">
        <f>T23/F24</f>
        <v>0.6410891089108911</v>
      </c>
      <c r="U24" s="1">
        <f>Q24+U23</f>
        <v>5</v>
      </c>
      <c r="V24" s="1">
        <f>R24+V23</f>
        <v>43</v>
      </c>
      <c r="W24" s="1">
        <f>S24+W23</f>
        <v>5</v>
      </c>
      <c r="X24" s="2">
        <f>X23/F24</f>
        <v>0.6410891089108911</v>
      </c>
      <c r="Y24" s="1">
        <f>U24+Y23</f>
        <v>15</v>
      </c>
      <c r="Z24" s="1">
        <f>V24+Z23</f>
        <v>47</v>
      </c>
      <c r="AA24" s="1">
        <f>W24+AA23</f>
        <v>5</v>
      </c>
      <c r="AB24" s="2">
        <f>AB23/F24</f>
        <v>0.67574257425742579</v>
      </c>
      <c r="AC24" s="1">
        <f>Y24+AC23</f>
        <v>27</v>
      </c>
      <c r="AD24" s="1">
        <f>Z24+AD23</f>
        <v>48</v>
      </c>
      <c r="AE24" s="1">
        <f>AA24+AE23</f>
        <v>5</v>
      </c>
      <c r="AF24" s="2">
        <f>AF23/F24</f>
        <v>0.68069306930693074</v>
      </c>
      <c r="AG24" s="1">
        <f>AC24+AG23</f>
        <v>27</v>
      </c>
      <c r="AH24" s="1">
        <f>AD24+AH23</f>
        <v>48</v>
      </c>
      <c r="AI24" s="1">
        <f>AE24+AI23</f>
        <v>5</v>
      </c>
      <c r="AJ24" s="2">
        <f>AJ23/F24</f>
        <v>0.68069306930693074</v>
      </c>
      <c r="AK24" s="1">
        <f>AG24+AK23</f>
        <v>27</v>
      </c>
      <c r="AL24" s="1">
        <f>AH24+AL23</f>
        <v>48</v>
      </c>
      <c r="AM24" s="1">
        <f>AI24+AM23</f>
        <v>5</v>
      </c>
      <c r="AN24" s="2">
        <f>AN23/F24</f>
        <v>0.68069306930693074</v>
      </c>
      <c r="AO24" s="1">
        <f>AK24+AO23</f>
        <v>27</v>
      </c>
      <c r="AP24" s="1">
        <f>AL24+AP23</f>
        <v>48</v>
      </c>
      <c r="AQ24" s="1">
        <f>AM24+AQ23</f>
        <v>5</v>
      </c>
      <c r="AR24" s="2">
        <f>AR23/F24</f>
        <v>0.68069306930693074</v>
      </c>
      <c r="AS24" s="1">
        <f>AO24+AS23</f>
        <v>27</v>
      </c>
      <c r="AT24" s="1">
        <f>AP24+AT23</f>
        <v>48</v>
      </c>
      <c r="AU24" s="1">
        <f>AQ24+AU23</f>
        <v>5</v>
      </c>
      <c r="AV24" s="2">
        <f>AV23/F24</f>
        <v>0.68069306930693074</v>
      </c>
      <c r="AW24" s="1">
        <f>AS24+AW23</f>
        <v>27</v>
      </c>
      <c r="AX24" s="1">
        <f>AT24+AX23</f>
        <v>48</v>
      </c>
      <c r="AY24" s="1">
        <f>AU24+AY23</f>
        <v>5</v>
      </c>
      <c r="AZ24" s="2">
        <f>AZ23/F24</f>
        <v>0.68069306930693074</v>
      </c>
      <c r="BA24" s="1">
        <f>AW24+BA23</f>
        <v>27</v>
      </c>
      <c r="BB24" s="1">
        <f>AX24+BB23</f>
        <v>48</v>
      </c>
      <c r="BC24" s="1">
        <f>AY24+BC23</f>
        <v>5</v>
      </c>
      <c r="BD24" s="2">
        <f>BD23/F24</f>
        <v>0.68069306930693074</v>
      </c>
      <c r="BE24" s="1">
        <f>BA24+BE23</f>
        <v>27</v>
      </c>
      <c r="BF24" s="1">
        <f>BB24+BF23</f>
        <v>48</v>
      </c>
      <c r="BG24" s="1">
        <f>BC24+BG23</f>
        <v>5</v>
      </c>
      <c r="BH24" s="2">
        <f>BH23/F24</f>
        <v>0.68069306930693074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BH16"/>
  <sheetViews>
    <sheetView zoomScale="150" workbookViewId="0">
      <pane xSplit="12" ySplit="2" topLeftCell="M15" activePane="bottomRight" state="frozen"/>
      <selection pane="topRight" activeCell="A19" sqref="A19:XFD48"/>
      <selection pane="bottomLeft" activeCell="A19" sqref="A19:XFD48"/>
      <selection pane="bottomRight" activeCell="K3" sqref="K3"/>
    </sheetView>
  </sheetViews>
  <sheetFormatPr defaultColWidth="8.85546875" defaultRowHeight="15" x14ac:dyDescent="0.25"/>
  <cols>
    <col min="1" max="1" width="9.28515625" style="1" bestFit="1" customWidth="1"/>
    <col min="2" max="2" width="19.28515625" style="1" bestFit="1" customWidth="1"/>
    <col min="3" max="3" width="4.42578125" style="1" customWidth="1"/>
    <col min="4" max="4" width="8.7109375" style="1" hidden="1" customWidth="1"/>
    <col min="5" max="5" width="5.42578125" style="12" customWidth="1"/>
    <col min="6" max="6" width="5.140625" style="1" bestFit="1" customWidth="1"/>
    <col min="7" max="7" width="9.140625" style="1" customWidth="1"/>
    <col min="8" max="8" width="5.140625" style="49" customWidth="1"/>
    <col min="9" max="9" width="8" style="49" customWidth="1"/>
    <col min="10" max="10" width="5" style="49" customWidth="1"/>
    <col min="11" max="11" width="5.42578125" style="12" customWidth="1"/>
    <col min="12" max="12" width="8.140625" style="12" customWidth="1"/>
    <col min="13" max="15" width="3" style="1" customWidth="1"/>
    <col min="16" max="16" width="7.140625" style="1" customWidth="1"/>
    <col min="17" max="19" width="3" style="1" customWidth="1"/>
    <col min="20" max="20" width="7.140625" style="1" customWidth="1"/>
    <col min="21" max="23" width="3" style="1" customWidth="1"/>
    <col min="24" max="24" width="7.140625" style="1" customWidth="1"/>
    <col min="25" max="27" width="3" style="1" customWidth="1"/>
    <col min="28" max="28" width="7.140625" style="1" customWidth="1"/>
    <col min="29" max="31" width="3" style="1" customWidth="1"/>
    <col min="32" max="32" width="7.140625" style="1" customWidth="1"/>
    <col min="33" max="35" width="3" style="1" customWidth="1"/>
    <col min="36" max="36" width="7.140625" style="1" customWidth="1"/>
    <col min="37" max="39" width="3" style="1" customWidth="1"/>
    <col min="40" max="40" width="7.140625" style="1" customWidth="1"/>
    <col min="41" max="43" width="3" style="1" customWidth="1"/>
    <col min="44" max="44" width="7.140625" style="1" customWidth="1"/>
    <col min="45" max="47" width="3" style="1" customWidth="1"/>
    <col min="48" max="48" width="8" style="1" bestFit="1" customWidth="1"/>
    <col min="49" max="51" width="3" style="1" customWidth="1"/>
    <col min="52" max="52" width="8.28515625" style="1" customWidth="1"/>
    <col min="53" max="55" width="3" style="1" customWidth="1"/>
    <col min="56" max="56" width="8.140625" style="1" customWidth="1"/>
    <col min="57" max="57" width="3" style="1" customWidth="1"/>
    <col min="58" max="58" width="3.7109375" style="1" customWidth="1"/>
    <col min="59" max="59" width="3" style="1" customWidth="1"/>
    <col min="60" max="60" width="8.140625" style="1" customWidth="1"/>
    <col min="61" max="16384" width="8.85546875" style="1"/>
  </cols>
  <sheetData>
    <row r="1" spans="1:60" customFormat="1" x14ac:dyDescent="0.25">
      <c r="A1" s="27"/>
      <c r="B1" s="27"/>
      <c r="C1" s="27"/>
      <c r="D1" s="27"/>
      <c r="E1" s="31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ht="31.5" customHeight="1" x14ac:dyDescent="0.25">
      <c r="A2" s="18" t="s">
        <v>12</v>
      </c>
      <c r="B2" s="18" t="s">
        <v>13</v>
      </c>
      <c r="C2" s="18" t="s">
        <v>14</v>
      </c>
      <c r="D2" s="18" t="s">
        <v>15</v>
      </c>
      <c r="E2" s="183" t="s">
        <v>16</v>
      </c>
      <c r="F2" s="152" t="s">
        <v>17</v>
      </c>
      <c r="G2" s="152" t="s">
        <v>18</v>
      </c>
      <c r="H2" s="153" t="s">
        <v>19</v>
      </c>
      <c r="I2" s="153" t="s">
        <v>20</v>
      </c>
      <c r="J2" s="153" t="s">
        <v>21</v>
      </c>
      <c r="K2" s="152" t="s">
        <v>22</v>
      </c>
      <c r="L2" s="152" t="s">
        <v>23</v>
      </c>
      <c r="M2" s="152" t="s">
        <v>24</v>
      </c>
      <c r="N2" s="152" t="s">
        <v>25</v>
      </c>
      <c r="O2" s="152" t="s">
        <v>26</v>
      </c>
      <c r="P2" s="152" t="s">
        <v>27</v>
      </c>
      <c r="Q2" s="152" t="s">
        <v>24</v>
      </c>
      <c r="R2" s="152" t="s">
        <v>25</v>
      </c>
      <c r="S2" s="152" t="s">
        <v>26</v>
      </c>
      <c r="T2" s="152" t="s">
        <v>27</v>
      </c>
      <c r="U2" s="152" t="s">
        <v>24</v>
      </c>
      <c r="V2" s="152" t="s">
        <v>25</v>
      </c>
      <c r="W2" s="152" t="s">
        <v>26</v>
      </c>
      <c r="X2" s="152" t="s">
        <v>27</v>
      </c>
      <c r="Y2" s="152" t="s">
        <v>24</v>
      </c>
      <c r="Z2" s="152" t="s">
        <v>25</v>
      </c>
      <c r="AA2" s="152" t="s">
        <v>26</v>
      </c>
      <c r="AB2" s="152" t="s">
        <v>27</v>
      </c>
      <c r="AC2" s="152" t="s">
        <v>24</v>
      </c>
      <c r="AD2" s="152" t="s">
        <v>25</v>
      </c>
      <c r="AE2" s="152" t="s">
        <v>26</v>
      </c>
      <c r="AF2" s="152" t="s">
        <v>27</v>
      </c>
      <c r="AG2" s="152" t="s">
        <v>24</v>
      </c>
      <c r="AH2" s="152" t="s">
        <v>25</v>
      </c>
      <c r="AI2" s="152" t="s">
        <v>26</v>
      </c>
      <c r="AJ2" s="152" t="s">
        <v>27</v>
      </c>
      <c r="AK2" s="152" t="s">
        <v>24</v>
      </c>
      <c r="AL2" s="152" t="s">
        <v>25</v>
      </c>
      <c r="AM2" s="152" t="s">
        <v>26</v>
      </c>
      <c r="AN2" s="152" t="s">
        <v>27</v>
      </c>
      <c r="AO2" s="152" t="s">
        <v>24</v>
      </c>
      <c r="AP2" s="152" t="s">
        <v>25</v>
      </c>
      <c r="AQ2" s="152" t="s">
        <v>26</v>
      </c>
      <c r="AR2" s="152" t="s">
        <v>27</v>
      </c>
      <c r="AS2" s="152" t="s">
        <v>24</v>
      </c>
      <c r="AT2" s="152" t="s">
        <v>25</v>
      </c>
      <c r="AU2" s="152" t="s">
        <v>26</v>
      </c>
      <c r="AV2" s="152" t="s">
        <v>27</v>
      </c>
      <c r="AW2" s="152" t="s">
        <v>24</v>
      </c>
      <c r="AX2" s="152" t="s">
        <v>25</v>
      </c>
      <c r="AY2" s="152" t="s">
        <v>26</v>
      </c>
      <c r="AZ2" s="152" t="s">
        <v>27</v>
      </c>
      <c r="BA2" s="152" t="s">
        <v>24</v>
      </c>
      <c r="BB2" s="152" t="s">
        <v>25</v>
      </c>
      <c r="BC2" s="152" t="s">
        <v>26</v>
      </c>
      <c r="BD2" s="152" t="s">
        <v>27</v>
      </c>
      <c r="BE2" s="152" t="s">
        <v>24</v>
      </c>
      <c r="BF2" s="152" t="s">
        <v>25</v>
      </c>
      <c r="BG2" s="152" t="s">
        <v>26</v>
      </c>
      <c r="BH2" s="152" t="s">
        <v>27</v>
      </c>
    </row>
    <row r="3" spans="1:60" x14ac:dyDescent="0.25">
      <c r="A3" s="18" t="s">
        <v>301</v>
      </c>
      <c r="E3" s="25"/>
      <c r="G3" s="2"/>
      <c r="J3" s="58"/>
      <c r="K3" s="21">
        <v>2027</v>
      </c>
      <c r="L3" s="66">
        <v>2026</v>
      </c>
      <c r="M3" s="9"/>
      <c r="N3" s="9"/>
      <c r="O3" s="9"/>
      <c r="P3" s="49">
        <f>+H3</f>
        <v>0</v>
      </c>
      <c r="Q3" s="9"/>
      <c r="R3" s="9"/>
      <c r="S3" s="9"/>
      <c r="T3" s="1">
        <f t="shared" ref="T3:T13" si="0">SUM(P3:S3)</f>
        <v>0</v>
      </c>
      <c r="U3" s="9"/>
      <c r="V3" s="9"/>
      <c r="W3" s="9"/>
      <c r="X3" s="1">
        <f t="shared" ref="X3:X13" si="1">SUM(T3:W3)</f>
        <v>0</v>
      </c>
      <c r="Y3" s="9"/>
      <c r="Z3" s="9"/>
      <c r="AA3" s="9"/>
      <c r="AB3" s="1">
        <f t="shared" ref="AB3:AB13" si="2">SUM(X3:AA3)</f>
        <v>0</v>
      </c>
      <c r="AC3" s="9"/>
      <c r="AD3" s="9"/>
      <c r="AE3" s="9"/>
      <c r="AF3" s="1">
        <f t="shared" ref="AF3:AF13" si="3">SUM(AB3:AE3)</f>
        <v>0</v>
      </c>
      <c r="AG3" s="9"/>
      <c r="AH3" s="9"/>
      <c r="AI3" s="9"/>
      <c r="AJ3" s="1">
        <f t="shared" ref="AJ3:AJ13" si="4">SUM(AF3:AI3)</f>
        <v>0</v>
      </c>
      <c r="AK3" s="9"/>
      <c r="AL3" s="9"/>
      <c r="AM3" s="9"/>
      <c r="AN3" s="1">
        <f t="shared" ref="AN3:AN13" si="5">SUM(AJ3:AM3)</f>
        <v>0</v>
      </c>
      <c r="AO3" s="9"/>
      <c r="AP3" s="9"/>
      <c r="AQ3" s="9"/>
      <c r="AR3" s="1">
        <f t="shared" ref="AR3:AR13" si="6">SUM(AN3:AQ3)</f>
        <v>0</v>
      </c>
      <c r="AS3" s="9"/>
      <c r="AT3" s="9"/>
      <c r="AU3" s="9"/>
      <c r="AV3" s="1">
        <f t="shared" ref="AV3:AV13" si="7">SUM(AR3:AU3)</f>
        <v>0</v>
      </c>
      <c r="AW3" s="9"/>
      <c r="AX3" s="9"/>
      <c r="AY3" s="9"/>
      <c r="AZ3" s="1">
        <f t="shared" ref="AZ3:AZ13" si="8">SUM(AV3:AY3)</f>
        <v>0</v>
      </c>
      <c r="BA3" s="9"/>
      <c r="BB3" s="9"/>
      <c r="BC3" s="9"/>
      <c r="BD3" s="1">
        <f t="shared" ref="BD3:BD13" si="9">SUM(AZ3:BC3)</f>
        <v>0</v>
      </c>
      <c r="BE3" s="9"/>
      <c r="BF3" s="9"/>
      <c r="BG3" s="9"/>
      <c r="BH3" s="1">
        <f t="shared" ref="BH3:BH13" si="10">SUM(BD3:BG3)</f>
        <v>0</v>
      </c>
    </row>
    <row r="4" spans="1:60" s="61" customFormat="1" x14ac:dyDescent="0.25">
      <c r="A4" s="61" t="s">
        <v>360</v>
      </c>
      <c r="B4" s="90" t="s">
        <v>302</v>
      </c>
      <c r="C4" s="99">
        <v>1</v>
      </c>
      <c r="D4" s="99">
        <v>3160</v>
      </c>
      <c r="E4" s="100">
        <v>30</v>
      </c>
      <c r="F4" s="61">
        <f>E4+1</f>
        <v>31</v>
      </c>
      <c r="G4" s="62">
        <f t="shared" ref="G4:G13" si="11">$BH4/F4</f>
        <v>0.967741935483871</v>
      </c>
      <c r="H4" s="63">
        <v>25</v>
      </c>
      <c r="I4" s="63">
        <f t="shared" ref="I4:I10" si="12">+H4+J4</f>
        <v>25</v>
      </c>
      <c r="J4" s="70"/>
      <c r="K4" s="74">
        <v>2027</v>
      </c>
      <c r="L4" s="66">
        <v>2026</v>
      </c>
      <c r="M4" s="64"/>
      <c r="N4" s="64"/>
      <c r="O4" s="64"/>
      <c r="P4" s="63">
        <f>SUM(M4:O4)+H4</f>
        <v>25</v>
      </c>
      <c r="Q4" s="64"/>
      <c r="R4" s="64"/>
      <c r="S4" s="64"/>
      <c r="T4" s="61">
        <f t="shared" si="0"/>
        <v>25</v>
      </c>
      <c r="U4" s="64"/>
      <c r="V4" s="64">
        <v>5</v>
      </c>
      <c r="W4" s="64"/>
      <c r="X4" s="61">
        <f t="shared" si="1"/>
        <v>30</v>
      </c>
      <c r="Y4" s="64"/>
      <c r="Z4" s="64"/>
      <c r="AA4" s="64"/>
      <c r="AB4" s="61">
        <f t="shared" si="2"/>
        <v>30</v>
      </c>
      <c r="AC4" s="64"/>
      <c r="AD4" s="64"/>
      <c r="AE4" s="64"/>
      <c r="AF4" s="61">
        <f t="shared" si="3"/>
        <v>30</v>
      </c>
      <c r="AG4" s="64"/>
      <c r="AH4" s="64"/>
      <c r="AI4" s="64"/>
      <c r="AJ4" s="61">
        <f t="shared" si="4"/>
        <v>30</v>
      </c>
      <c r="AK4" s="64"/>
      <c r="AL4" s="64"/>
      <c r="AM4" s="64"/>
      <c r="AN4" s="61">
        <f t="shared" si="5"/>
        <v>30</v>
      </c>
      <c r="AO4" s="64"/>
      <c r="AP4" s="64"/>
      <c r="AQ4" s="64"/>
      <c r="AR4" s="61">
        <f t="shared" si="6"/>
        <v>30</v>
      </c>
      <c r="AS4" s="64"/>
      <c r="AT4" s="64"/>
      <c r="AU4" s="64"/>
      <c r="AV4" s="61">
        <f t="shared" si="7"/>
        <v>30</v>
      </c>
      <c r="AW4" s="64"/>
      <c r="AX4" s="64"/>
      <c r="AY4" s="64"/>
      <c r="AZ4" s="61">
        <f t="shared" si="8"/>
        <v>30</v>
      </c>
      <c r="BA4" s="64"/>
      <c r="BB4" s="64"/>
      <c r="BC4" s="64"/>
      <c r="BD4" s="61">
        <f t="shared" si="9"/>
        <v>30</v>
      </c>
      <c r="BE4" s="64"/>
      <c r="BF4" s="64"/>
      <c r="BG4" s="64"/>
      <c r="BH4" s="61">
        <f t="shared" si="10"/>
        <v>30</v>
      </c>
    </row>
    <row r="5" spans="1:60" s="61" customFormat="1" x14ac:dyDescent="0.25">
      <c r="A5" s="61" t="s">
        <v>360</v>
      </c>
      <c r="B5" s="90" t="s">
        <v>303</v>
      </c>
      <c r="C5" s="99">
        <v>2</v>
      </c>
      <c r="D5" s="99">
        <v>4809</v>
      </c>
      <c r="E5" s="100">
        <v>48</v>
      </c>
      <c r="F5" s="61">
        <f t="shared" ref="F5:F13" si="13">E5+1</f>
        <v>49</v>
      </c>
      <c r="G5" s="62">
        <f t="shared" si="11"/>
        <v>0.8571428571428571</v>
      </c>
      <c r="H5" s="63">
        <v>42</v>
      </c>
      <c r="I5" s="63">
        <f t="shared" si="12"/>
        <v>43</v>
      </c>
      <c r="J5" s="70">
        <v>1</v>
      </c>
      <c r="K5" s="74" t="s">
        <v>384</v>
      </c>
      <c r="L5" s="66">
        <v>2026</v>
      </c>
      <c r="M5" s="64"/>
      <c r="N5" s="64"/>
      <c r="O5" s="64"/>
      <c r="P5" s="63">
        <f t="shared" ref="P5:P10" si="14">SUM(M5:O5)+H5</f>
        <v>42</v>
      </c>
      <c r="Q5" s="64"/>
      <c r="R5" s="64"/>
      <c r="S5" s="64"/>
      <c r="T5" s="61">
        <f t="shared" si="0"/>
        <v>42</v>
      </c>
      <c r="U5" s="64"/>
      <c r="V5" s="64"/>
      <c r="W5" s="64"/>
      <c r="X5" s="61">
        <f t="shared" si="1"/>
        <v>42</v>
      </c>
      <c r="Y5" s="64"/>
      <c r="Z5" s="64"/>
      <c r="AA5" s="64"/>
      <c r="AB5" s="61">
        <f t="shared" si="2"/>
        <v>42</v>
      </c>
      <c r="AC5" s="64"/>
      <c r="AD5" s="64"/>
      <c r="AE5" s="64"/>
      <c r="AF5" s="61">
        <f t="shared" si="3"/>
        <v>42</v>
      </c>
      <c r="AG5" s="64"/>
      <c r="AH5" s="64"/>
      <c r="AI5" s="64"/>
      <c r="AJ5" s="61">
        <f t="shared" si="4"/>
        <v>42</v>
      </c>
      <c r="AK5" s="64"/>
      <c r="AL5" s="64"/>
      <c r="AM5" s="64"/>
      <c r="AN5" s="61">
        <f t="shared" si="5"/>
        <v>42</v>
      </c>
      <c r="AO5" s="64"/>
      <c r="AP5" s="64"/>
      <c r="AQ5" s="64"/>
      <c r="AR5" s="61">
        <f t="shared" si="6"/>
        <v>42</v>
      </c>
      <c r="AS5" s="64"/>
      <c r="AT5" s="64"/>
      <c r="AU5" s="64"/>
      <c r="AV5" s="61">
        <f t="shared" si="7"/>
        <v>42</v>
      </c>
      <c r="AW5" s="64"/>
      <c r="AX5" s="64"/>
      <c r="AY5" s="64"/>
      <c r="AZ5" s="61">
        <f t="shared" si="8"/>
        <v>42</v>
      </c>
      <c r="BA5" s="64"/>
      <c r="BB5" s="64"/>
      <c r="BC5" s="64"/>
      <c r="BD5" s="61">
        <f t="shared" si="9"/>
        <v>42</v>
      </c>
      <c r="BE5" s="64"/>
      <c r="BF5" s="64"/>
      <c r="BG5" s="64"/>
      <c r="BH5" s="61">
        <f t="shared" si="10"/>
        <v>42</v>
      </c>
    </row>
    <row r="6" spans="1:60" s="61" customFormat="1" x14ac:dyDescent="0.25">
      <c r="A6" s="61" t="s">
        <v>360</v>
      </c>
      <c r="B6" s="90" t="s">
        <v>304</v>
      </c>
      <c r="C6" s="99">
        <v>5</v>
      </c>
      <c r="D6" s="99">
        <v>3219</v>
      </c>
      <c r="E6" s="100">
        <v>31</v>
      </c>
      <c r="F6" s="61">
        <f t="shared" si="13"/>
        <v>32</v>
      </c>
      <c r="G6" s="62">
        <f t="shared" si="11"/>
        <v>0.75</v>
      </c>
      <c r="H6" s="63">
        <v>24</v>
      </c>
      <c r="I6" s="63">
        <f t="shared" si="12"/>
        <v>24</v>
      </c>
      <c r="J6" s="70"/>
      <c r="K6" s="74">
        <v>2027</v>
      </c>
      <c r="L6" s="66">
        <v>2026</v>
      </c>
      <c r="M6" s="64"/>
      <c r="N6" s="64"/>
      <c r="O6" s="64"/>
      <c r="P6" s="63">
        <f t="shared" si="14"/>
        <v>24</v>
      </c>
      <c r="Q6" s="64"/>
      <c r="R6" s="64"/>
      <c r="S6" s="64"/>
      <c r="T6" s="61">
        <f t="shared" si="0"/>
        <v>24</v>
      </c>
      <c r="U6" s="64"/>
      <c r="V6" s="64"/>
      <c r="W6" s="64"/>
      <c r="X6" s="61">
        <f t="shared" si="1"/>
        <v>24</v>
      </c>
      <c r="Y6" s="64"/>
      <c r="Z6" s="64"/>
      <c r="AA6" s="64"/>
      <c r="AB6" s="61">
        <f t="shared" si="2"/>
        <v>24</v>
      </c>
      <c r="AC6" s="64"/>
      <c r="AD6" s="64"/>
      <c r="AE6" s="64"/>
      <c r="AF6" s="61">
        <f t="shared" si="3"/>
        <v>24</v>
      </c>
      <c r="AG6" s="64"/>
      <c r="AH6" s="64"/>
      <c r="AI6" s="64"/>
      <c r="AJ6" s="61">
        <f t="shared" si="4"/>
        <v>24</v>
      </c>
      <c r="AK6" s="64"/>
      <c r="AL6" s="64"/>
      <c r="AM6" s="64"/>
      <c r="AN6" s="61">
        <f t="shared" si="5"/>
        <v>24</v>
      </c>
      <c r="AO6" s="64"/>
      <c r="AP6" s="64"/>
      <c r="AQ6" s="64"/>
      <c r="AR6" s="61">
        <f t="shared" si="6"/>
        <v>24</v>
      </c>
      <c r="AS6" s="64"/>
      <c r="AT6" s="64"/>
      <c r="AU6" s="64"/>
      <c r="AV6" s="61">
        <f t="shared" si="7"/>
        <v>24</v>
      </c>
      <c r="AW6" s="64"/>
      <c r="AX6" s="64"/>
      <c r="AY6" s="64"/>
      <c r="AZ6" s="61">
        <f t="shared" si="8"/>
        <v>24</v>
      </c>
      <c r="BA6" s="64"/>
      <c r="BB6" s="64"/>
      <c r="BC6" s="64"/>
      <c r="BD6" s="61">
        <f t="shared" si="9"/>
        <v>24</v>
      </c>
      <c r="BE6" s="64"/>
      <c r="BF6" s="64"/>
      <c r="BG6" s="64"/>
      <c r="BH6" s="61">
        <f t="shared" si="10"/>
        <v>24</v>
      </c>
    </row>
    <row r="7" spans="1:60" s="61" customFormat="1" x14ac:dyDescent="0.25">
      <c r="A7" s="61" t="s">
        <v>360</v>
      </c>
      <c r="B7" s="90" t="s">
        <v>305</v>
      </c>
      <c r="C7" s="99">
        <v>9</v>
      </c>
      <c r="D7" s="99">
        <v>392</v>
      </c>
      <c r="E7" s="100">
        <v>42</v>
      </c>
      <c r="F7" s="61">
        <f t="shared" si="13"/>
        <v>43</v>
      </c>
      <c r="G7" s="62">
        <f t="shared" si="11"/>
        <v>0.76744186046511631</v>
      </c>
      <c r="H7" s="63">
        <v>23</v>
      </c>
      <c r="I7" s="63">
        <f t="shared" si="12"/>
        <v>24</v>
      </c>
      <c r="J7" s="70">
        <v>1</v>
      </c>
      <c r="K7" s="74">
        <v>2027</v>
      </c>
      <c r="L7" s="66">
        <v>2026</v>
      </c>
      <c r="M7" s="64"/>
      <c r="N7" s="64">
        <v>2</v>
      </c>
      <c r="O7" s="64"/>
      <c r="P7" s="63">
        <f t="shared" si="14"/>
        <v>25</v>
      </c>
      <c r="Q7" s="64"/>
      <c r="R7" s="64"/>
      <c r="S7" s="64"/>
      <c r="T7" s="61">
        <f t="shared" si="0"/>
        <v>25</v>
      </c>
      <c r="U7" s="64"/>
      <c r="V7" s="64"/>
      <c r="W7" s="64"/>
      <c r="X7" s="61">
        <f t="shared" si="1"/>
        <v>25</v>
      </c>
      <c r="Y7" s="64"/>
      <c r="Z7" s="64">
        <v>8</v>
      </c>
      <c r="AA7" s="64"/>
      <c r="AB7" s="61">
        <f t="shared" si="2"/>
        <v>33</v>
      </c>
      <c r="AC7" s="64"/>
      <c r="AD7" s="64"/>
      <c r="AE7" s="64"/>
      <c r="AF7" s="61">
        <f t="shared" si="3"/>
        <v>33</v>
      </c>
      <c r="AG7" s="64"/>
      <c r="AH7" s="64"/>
      <c r="AI7" s="64"/>
      <c r="AJ7" s="61">
        <f t="shared" si="4"/>
        <v>33</v>
      </c>
      <c r="AK7" s="64"/>
      <c r="AL7" s="64"/>
      <c r="AM7" s="64"/>
      <c r="AN7" s="61">
        <f t="shared" si="5"/>
        <v>33</v>
      </c>
      <c r="AO7" s="64"/>
      <c r="AP7" s="64"/>
      <c r="AQ7" s="64"/>
      <c r="AR7" s="61">
        <f t="shared" si="6"/>
        <v>33</v>
      </c>
      <c r="AS7" s="64"/>
      <c r="AT7" s="64"/>
      <c r="AU7" s="64"/>
      <c r="AV7" s="61">
        <f t="shared" si="7"/>
        <v>33</v>
      </c>
      <c r="AW7" s="64"/>
      <c r="AX7" s="64"/>
      <c r="AY7" s="64"/>
      <c r="AZ7" s="61">
        <f t="shared" si="8"/>
        <v>33</v>
      </c>
      <c r="BA7" s="64"/>
      <c r="BB7" s="64"/>
      <c r="BC7" s="64"/>
      <c r="BD7" s="61">
        <f t="shared" si="9"/>
        <v>33</v>
      </c>
      <c r="BE7" s="64"/>
      <c r="BF7" s="64"/>
      <c r="BG7" s="64"/>
      <c r="BH7" s="61">
        <f t="shared" si="10"/>
        <v>33</v>
      </c>
    </row>
    <row r="8" spans="1:60" s="61" customFormat="1" x14ac:dyDescent="0.25">
      <c r="A8" s="61" t="s">
        <v>360</v>
      </c>
      <c r="B8" s="90" t="s">
        <v>306</v>
      </c>
      <c r="C8" s="99">
        <v>11</v>
      </c>
      <c r="D8" s="99"/>
      <c r="E8" s="100">
        <v>27</v>
      </c>
      <c r="F8" s="61">
        <f t="shared" si="13"/>
        <v>28</v>
      </c>
      <c r="G8" s="62">
        <f t="shared" si="11"/>
        <v>0.4642857142857143</v>
      </c>
      <c r="H8" s="63">
        <v>13</v>
      </c>
      <c r="I8" s="63">
        <f t="shared" si="12"/>
        <v>14</v>
      </c>
      <c r="J8" s="70">
        <v>1</v>
      </c>
      <c r="K8" s="74">
        <v>2027</v>
      </c>
      <c r="L8" s="66">
        <v>2026</v>
      </c>
      <c r="M8" s="64"/>
      <c r="N8" s="64"/>
      <c r="O8" s="64"/>
      <c r="P8" s="63">
        <f t="shared" si="14"/>
        <v>13</v>
      </c>
      <c r="Q8" s="64"/>
      <c r="R8" s="64"/>
      <c r="S8" s="64"/>
      <c r="T8" s="61">
        <f t="shared" si="0"/>
        <v>13</v>
      </c>
      <c r="U8" s="64"/>
      <c r="V8" s="64"/>
      <c r="W8" s="64"/>
      <c r="X8" s="61">
        <f t="shared" si="1"/>
        <v>13</v>
      </c>
      <c r="Y8" s="64"/>
      <c r="Z8" s="64"/>
      <c r="AA8" s="64"/>
      <c r="AB8" s="61">
        <f t="shared" si="2"/>
        <v>13</v>
      </c>
      <c r="AC8" s="64"/>
      <c r="AD8" s="64"/>
      <c r="AE8" s="64"/>
      <c r="AF8" s="61">
        <f t="shared" si="3"/>
        <v>13</v>
      </c>
      <c r="AG8" s="64"/>
      <c r="AH8" s="64"/>
      <c r="AI8" s="64"/>
      <c r="AJ8" s="61">
        <f t="shared" si="4"/>
        <v>13</v>
      </c>
      <c r="AK8" s="64"/>
      <c r="AL8" s="64"/>
      <c r="AM8" s="64"/>
      <c r="AN8" s="61">
        <f t="shared" si="5"/>
        <v>13</v>
      </c>
      <c r="AO8" s="64"/>
      <c r="AP8" s="64"/>
      <c r="AQ8" s="64"/>
      <c r="AR8" s="61">
        <f t="shared" si="6"/>
        <v>13</v>
      </c>
      <c r="AS8" s="64"/>
      <c r="AT8" s="64"/>
      <c r="AU8" s="64"/>
      <c r="AV8" s="61">
        <f t="shared" si="7"/>
        <v>13</v>
      </c>
      <c r="AW8" s="64"/>
      <c r="AX8" s="64"/>
      <c r="AY8" s="64"/>
      <c r="AZ8" s="61">
        <f t="shared" si="8"/>
        <v>13</v>
      </c>
      <c r="BA8" s="64"/>
      <c r="BB8" s="64"/>
      <c r="BC8" s="64"/>
      <c r="BD8" s="61">
        <f t="shared" si="9"/>
        <v>13</v>
      </c>
      <c r="BE8" s="64"/>
      <c r="BF8" s="64"/>
      <c r="BG8" s="64"/>
      <c r="BH8" s="61">
        <f t="shared" si="10"/>
        <v>13</v>
      </c>
    </row>
    <row r="9" spans="1:60" s="61" customFormat="1" x14ac:dyDescent="0.25">
      <c r="A9" s="61" t="s">
        <v>360</v>
      </c>
      <c r="B9" s="90" t="s">
        <v>307</v>
      </c>
      <c r="C9" s="99">
        <v>13</v>
      </c>
      <c r="D9" s="99">
        <v>9808</v>
      </c>
      <c r="E9" s="100">
        <v>36</v>
      </c>
      <c r="F9" s="61">
        <f t="shared" si="13"/>
        <v>37</v>
      </c>
      <c r="G9" s="62">
        <f t="shared" si="11"/>
        <v>0.91891891891891897</v>
      </c>
      <c r="H9" s="63">
        <v>23</v>
      </c>
      <c r="I9" s="63">
        <f t="shared" si="12"/>
        <v>23</v>
      </c>
      <c r="J9" s="70"/>
      <c r="K9" s="74">
        <v>2027</v>
      </c>
      <c r="L9" s="66">
        <v>2026</v>
      </c>
      <c r="M9" s="64"/>
      <c r="N9" s="64"/>
      <c r="O9" s="64"/>
      <c r="P9" s="63">
        <f t="shared" si="14"/>
        <v>23</v>
      </c>
      <c r="Q9" s="64"/>
      <c r="R9" s="64"/>
      <c r="S9" s="64"/>
      <c r="T9" s="61">
        <f t="shared" si="0"/>
        <v>23</v>
      </c>
      <c r="U9" s="64"/>
      <c r="V9" s="64"/>
      <c r="W9" s="64"/>
      <c r="X9" s="61">
        <f t="shared" si="1"/>
        <v>23</v>
      </c>
      <c r="Y9" s="64"/>
      <c r="Z9" s="64">
        <v>11</v>
      </c>
      <c r="AA9" s="64"/>
      <c r="AB9" s="61">
        <f t="shared" si="2"/>
        <v>34</v>
      </c>
      <c r="AC9" s="64"/>
      <c r="AD9" s="64"/>
      <c r="AE9" s="64"/>
      <c r="AF9" s="61">
        <f t="shared" si="3"/>
        <v>34</v>
      </c>
      <c r="AG9" s="64"/>
      <c r="AH9" s="64"/>
      <c r="AI9" s="64"/>
      <c r="AJ9" s="61">
        <f t="shared" si="4"/>
        <v>34</v>
      </c>
      <c r="AK9" s="64"/>
      <c r="AL9" s="64"/>
      <c r="AM9" s="64"/>
      <c r="AN9" s="61">
        <f t="shared" si="5"/>
        <v>34</v>
      </c>
      <c r="AO9" s="64"/>
      <c r="AP9" s="64"/>
      <c r="AQ9" s="64"/>
      <c r="AR9" s="61">
        <f t="shared" si="6"/>
        <v>34</v>
      </c>
      <c r="AS9" s="64"/>
      <c r="AT9" s="64"/>
      <c r="AU9" s="64"/>
      <c r="AV9" s="61">
        <f t="shared" si="7"/>
        <v>34</v>
      </c>
      <c r="AW9" s="64"/>
      <c r="AX9" s="64"/>
      <c r="AY9" s="64"/>
      <c r="AZ9" s="61">
        <f t="shared" si="8"/>
        <v>34</v>
      </c>
      <c r="BA9" s="64"/>
      <c r="BB9" s="64"/>
      <c r="BC9" s="64"/>
      <c r="BD9" s="61">
        <f t="shared" si="9"/>
        <v>34</v>
      </c>
      <c r="BE9" s="64"/>
      <c r="BF9" s="64"/>
      <c r="BG9" s="64"/>
      <c r="BH9" s="61">
        <f t="shared" si="10"/>
        <v>34</v>
      </c>
    </row>
    <row r="10" spans="1:60" s="61" customFormat="1" x14ac:dyDescent="0.25">
      <c r="A10" s="61" t="s">
        <v>360</v>
      </c>
      <c r="B10" s="90" t="s">
        <v>308</v>
      </c>
      <c r="C10" s="99">
        <v>14</v>
      </c>
      <c r="D10" s="99">
        <v>1503</v>
      </c>
      <c r="E10" s="100">
        <v>81</v>
      </c>
      <c r="F10" s="61">
        <f t="shared" si="13"/>
        <v>82</v>
      </c>
      <c r="G10" s="62">
        <f t="shared" si="11"/>
        <v>0.68292682926829273</v>
      </c>
      <c r="H10" s="63">
        <v>56</v>
      </c>
      <c r="I10" s="63">
        <f t="shared" si="12"/>
        <v>56</v>
      </c>
      <c r="J10" s="70"/>
      <c r="K10" s="74" t="s">
        <v>384</v>
      </c>
      <c r="L10" s="66">
        <v>2026</v>
      </c>
      <c r="M10" s="64"/>
      <c r="N10" s="64"/>
      <c r="O10" s="64"/>
      <c r="P10" s="63">
        <f t="shared" si="14"/>
        <v>56</v>
      </c>
      <c r="Q10" s="64"/>
      <c r="R10" s="64"/>
      <c r="S10" s="64"/>
      <c r="T10" s="61">
        <f t="shared" si="0"/>
        <v>56</v>
      </c>
      <c r="U10" s="64"/>
      <c r="V10" s="64"/>
      <c r="W10" s="64"/>
      <c r="X10" s="61">
        <f t="shared" si="1"/>
        <v>56</v>
      </c>
      <c r="Y10" s="64"/>
      <c r="Z10" s="64"/>
      <c r="AA10" s="64"/>
      <c r="AB10" s="61">
        <f t="shared" si="2"/>
        <v>56</v>
      </c>
      <c r="AC10" s="64"/>
      <c r="AD10" s="64"/>
      <c r="AE10" s="64"/>
      <c r="AF10" s="61">
        <f t="shared" si="3"/>
        <v>56</v>
      </c>
      <c r="AG10" s="64"/>
      <c r="AH10" s="64"/>
      <c r="AI10" s="64"/>
      <c r="AJ10" s="61">
        <f t="shared" si="4"/>
        <v>56</v>
      </c>
      <c r="AK10" s="64"/>
      <c r="AL10" s="64"/>
      <c r="AM10" s="64"/>
      <c r="AN10" s="61">
        <f t="shared" si="5"/>
        <v>56</v>
      </c>
      <c r="AO10" s="64"/>
      <c r="AP10" s="64"/>
      <c r="AQ10" s="64"/>
      <c r="AR10" s="61">
        <f t="shared" si="6"/>
        <v>56</v>
      </c>
      <c r="AS10" s="64"/>
      <c r="AT10" s="64"/>
      <c r="AU10" s="64"/>
      <c r="AV10" s="61">
        <f t="shared" si="7"/>
        <v>56</v>
      </c>
      <c r="AW10" s="64"/>
      <c r="AX10" s="64"/>
      <c r="AY10" s="64"/>
      <c r="AZ10" s="61">
        <f t="shared" si="8"/>
        <v>56</v>
      </c>
      <c r="BA10" s="64"/>
      <c r="BB10" s="64"/>
      <c r="BC10" s="64"/>
      <c r="BD10" s="61">
        <f t="shared" si="9"/>
        <v>56</v>
      </c>
      <c r="BE10" s="64"/>
      <c r="BF10" s="64"/>
      <c r="BG10" s="64"/>
      <c r="BH10" s="61">
        <f t="shared" si="10"/>
        <v>56</v>
      </c>
    </row>
    <row r="11" spans="1:60" s="61" customFormat="1" x14ac:dyDescent="0.25">
      <c r="A11" s="61" t="s">
        <v>360</v>
      </c>
      <c r="B11" s="90" t="s">
        <v>309</v>
      </c>
      <c r="C11" s="99">
        <v>17</v>
      </c>
      <c r="D11" s="99"/>
      <c r="E11" s="100">
        <v>35</v>
      </c>
      <c r="F11" s="61">
        <f t="shared" si="13"/>
        <v>36</v>
      </c>
      <c r="G11" s="62">
        <f t="shared" si="11"/>
        <v>0.41666666666666669</v>
      </c>
      <c r="H11" s="63">
        <v>15</v>
      </c>
      <c r="I11" s="63">
        <f t="shared" ref="I11" si="15">+H11+J11</f>
        <v>15</v>
      </c>
      <c r="J11" s="70"/>
      <c r="K11" s="74">
        <v>2027</v>
      </c>
      <c r="L11" s="66">
        <v>2026</v>
      </c>
      <c r="M11" s="64"/>
      <c r="N11" s="64"/>
      <c r="O11" s="64"/>
      <c r="P11" s="63">
        <f t="shared" ref="P11" si="16">SUM(M11:O11)+H11</f>
        <v>15</v>
      </c>
      <c r="Q11" s="64"/>
      <c r="R11" s="64"/>
      <c r="S11" s="64"/>
      <c r="T11" s="61">
        <f t="shared" si="0"/>
        <v>15</v>
      </c>
      <c r="U11" s="64"/>
      <c r="V11" s="64"/>
      <c r="W11" s="64"/>
      <c r="X11" s="61">
        <f t="shared" si="1"/>
        <v>15</v>
      </c>
      <c r="Y11" s="64"/>
      <c r="Z11" s="64"/>
      <c r="AA11" s="64"/>
      <c r="AB11" s="61">
        <f t="shared" si="2"/>
        <v>15</v>
      </c>
      <c r="AC11" s="64"/>
      <c r="AD11" s="64"/>
      <c r="AE11" s="64"/>
      <c r="AF11" s="61">
        <f t="shared" si="3"/>
        <v>15</v>
      </c>
      <c r="AG11" s="64"/>
      <c r="AH11" s="64"/>
      <c r="AI11" s="64"/>
      <c r="AJ11" s="61">
        <f t="shared" si="4"/>
        <v>15</v>
      </c>
      <c r="AK11" s="64"/>
      <c r="AL11" s="64"/>
      <c r="AM11" s="64"/>
      <c r="AN11" s="61">
        <f t="shared" si="5"/>
        <v>15</v>
      </c>
      <c r="AO11" s="64"/>
      <c r="AP11" s="64"/>
      <c r="AQ11" s="64"/>
      <c r="AR11" s="61">
        <f t="shared" si="6"/>
        <v>15</v>
      </c>
      <c r="AS11" s="64"/>
      <c r="AT11" s="64"/>
      <c r="AU11" s="64"/>
      <c r="AV11" s="61">
        <f t="shared" si="7"/>
        <v>15</v>
      </c>
      <c r="AW11" s="64"/>
      <c r="AX11" s="64"/>
      <c r="AY11" s="64"/>
      <c r="AZ11" s="61">
        <f t="shared" si="8"/>
        <v>15</v>
      </c>
      <c r="BA11" s="64"/>
      <c r="BB11" s="64"/>
      <c r="BC11" s="64"/>
      <c r="BD11" s="61">
        <f t="shared" si="9"/>
        <v>15</v>
      </c>
      <c r="BE11" s="64"/>
      <c r="BF11" s="64"/>
      <c r="BG11" s="64"/>
      <c r="BH11" s="61">
        <f t="shared" si="10"/>
        <v>15</v>
      </c>
    </row>
    <row r="12" spans="1:60" s="61" customFormat="1" x14ac:dyDescent="0.25">
      <c r="A12" s="61" t="s">
        <v>360</v>
      </c>
      <c r="B12" s="90" t="s">
        <v>310</v>
      </c>
      <c r="C12" s="99">
        <v>18</v>
      </c>
      <c r="D12" s="99"/>
      <c r="E12" s="100">
        <v>18</v>
      </c>
      <c r="F12" s="61">
        <f t="shared" si="13"/>
        <v>19</v>
      </c>
      <c r="G12" s="62">
        <f t="shared" si="11"/>
        <v>0.63157894736842102</v>
      </c>
      <c r="H12" s="63">
        <v>10</v>
      </c>
      <c r="I12" s="63">
        <f>+H12+J12</f>
        <v>10</v>
      </c>
      <c r="J12" s="70"/>
      <c r="K12" s="74" t="s">
        <v>384</v>
      </c>
      <c r="L12" s="66">
        <v>2026</v>
      </c>
      <c r="M12" s="64">
        <v>2</v>
      </c>
      <c r="N12" s="64"/>
      <c r="O12" s="64"/>
      <c r="P12" s="63">
        <f>SUM(M12:O12)+H12</f>
        <v>12</v>
      </c>
      <c r="Q12" s="64"/>
      <c r="R12" s="64"/>
      <c r="S12" s="64"/>
      <c r="T12" s="61">
        <f t="shared" si="0"/>
        <v>12</v>
      </c>
      <c r="U12" s="64"/>
      <c r="V12" s="64"/>
      <c r="W12" s="64"/>
      <c r="X12" s="61">
        <f t="shared" si="1"/>
        <v>12</v>
      </c>
      <c r="Y12" s="64"/>
      <c r="Z12" s="64"/>
      <c r="AA12" s="64"/>
      <c r="AB12" s="61">
        <f t="shared" si="2"/>
        <v>12</v>
      </c>
      <c r="AC12" s="64"/>
      <c r="AD12" s="64"/>
      <c r="AE12" s="64"/>
      <c r="AF12" s="61">
        <f t="shared" si="3"/>
        <v>12</v>
      </c>
      <c r="AG12" s="64"/>
      <c r="AH12" s="64"/>
      <c r="AI12" s="64"/>
      <c r="AJ12" s="61">
        <f t="shared" si="4"/>
        <v>12</v>
      </c>
      <c r="AK12" s="64"/>
      <c r="AL12" s="64"/>
      <c r="AM12" s="64"/>
      <c r="AN12" s="61">
        <f t="shared" si="5"/>
        <v>12</v>
      </c>
      <c r="AO12" s="64"/>
      <c r="AP12" s="64"/>
      <c r="AQ12" s="64"/>
      <c r="AR12" s="61">
        <f t="shared" si="6"/>
        <v>12</v>
      </c>
      <c r="AS12" s="64"/>
      <c r="AT12" s="64"/>
      <c r="AU12" s="64"/>
      <c r="AV12" s="61">
        <f t="shared" si="7"/>
        <v>12</v>
      </c>
      <c r="AW12" s="64"/>
      <c r="AX12" s="64"/>
      <c r="AY12" s="64"/>
      <c r="AZ12" s="61">
        <f t="shared" si="8"/>
        <v>12</v>
      </c>
      <c r="BA12" s="64"/>
      <c r="BB12" s="64"/>
      <c r="BC12" s="64"/>
      <c r="BD12" s="61">
        <f t="shared" si="9"/>
        <v>12</v>
      </c>
      <c r="BE12" s="64"/>
      <c r="BF12" s="64"/>
      <c r="BG12" s="64"/>
      <c r="BH12" s="61">
        <f t="shared" si="10"/>
        <v>12</v>
      </c>
    </row>
    <row r="13" spans="1:60" s="61" customFormat="1" x14ac:dyDescent="0.25">
      <c r="A13" s="61" t="s">
        <v>360</v>
      </c>
      <c r="B13" s="90" t="s">
        <v>311</v>
      </c>
      <c r="C13" s="99">
        <v>19</v>
      </c>
      <c r="E13" s="66">
        <v>31</v>
      </c>
      <c r="F13" s="61">
        <f t="shared" si="13"/>
        <v>32</v>
      </c>
      <c r="G13" s="62">
        <f t="shared" si="11"/>
        <v>0.84375</v>
      </c>
      <c r="H13" s="63">
        <v>14</v>
      </c>
      <c r="I13" s="63">
        <f>+H13+J13</f>
        <v>17</v>
      </c>
      <c r="J13" s="63">
        <v>3</v>
      </c>
      <c r="K13" s="74" t="s">
        <v>384</v>
      </c>
      <c r="L13" s="66">
        <v>2026</v>
      </c>
      <c r="P13" s="63">
        <f>SUM(M13:O13)+H13</f>
        <v>14</v>
      </c>
      <c r="T13" s="61">
        <f t="shared" si="0"/>
        <v>14</v>
      </c>
      <c r="U13" s="61">
        <v>1</v>
      </c>
      <c r="V13" s="61">
        <v>12</v>
      </c>
      <c r="X13" s="61">
        <f t="shared" si="1"/>
        <v>27</v>
      </c>
      <c r="AB13" s="61">
        <f t="shared" si="2"/>
        <v>27</v>
      </c>
      <c r="AF13" s="61">
        <f t="shared" si="3"/>
        <v>27</v>
      </c>
      <c r="AJ13" s="61">
        <f t="shared" si="4"/>
        <v>27</v>
      </c>
      <c r="AN13" s="61">
        <f t="shared" si="5"/>
        <v>27</v>
      </c>
      <c r="AR13" s="61">
        <f t="shared" si="6"/>
        <v>27</v>
      </c>
      <c r="AV13" s="61">
        <f t="shared" si="7"/>
        <v>27</v>
      </c>
      <c r="AZ13" s="61">
        <f t="shared" si="8"/>
        <v>27</v>
      </c>
      <c r="BD13" s="61">
        <f t="shared" si="9"/>
        <v>27</v>
      </c>
      <c r="BH13" s="61">
        <f t="shared" si="10"/>
        <v>27</v>
      </c>
    </row>
    <row r="14" spans="1:60" s="61" customFormat="1" x14ac:dyDescent="0.25">
      <c r="A14" s="61" t="s">
        <v>390</v>
      </c>
      <c r="B14" s="90" t="s">
        <v>380</v>
      </c>
      <c r="C14" s="99">
        <v>21</v>
      </c>
      <c r="E14" s="66">
        <v>22</v>
      </c>
      <c r="F14" s="61">
        <f>E14+1</f>
        <v>23</v>
      </c>
      <c r="G14" s="62">
        <f>$BH14/F14</f>
        <v>1.173913043478261</v>
      </c>
      <c r="H14" s="63">
        <v>4</v>
      </c>
      <c r="I14" s="63">
        <f>+H14+J14</f>
        <v>6</v>
      </c>
      <c r="J14" s="63">
        <v>2</v>
      </c>
      <c r="K14" s="66" t="s">
        <v>384</v>
      </c>
      <c r="L14" s="66">
        <v>2025</v>
      </c>
      <c r="P14" s="63">
        <f>SUM(M14:O14)+H14</f>
        <v>4</v>
      </c>
      <c r="R14" s="61">
        <v>17</v>
      </c>
      <c r="T14" s="61">
        <f t="shared" ref="T14" si="17">SUM(P14:S14)</f>
        <v>21</v>
      </c>
      <c r="U14" s="61">
        <v>2</v>
      </c>
      <c r="X14" s="61">
        <f t="shared" ref="X14" si="18">SUM(T14:W14)</f>
        <v>23</v>
      </c>
      <c r="Y14" s="61">
        <v>4</v>
      </c>
      <c r="AB14" s="61">
        <f t="shared" ref="AB14" si="19">SUM(X14:AA14)</f>
        <v>27</v>
      </c>
      <c r="AF14" s="61">
        <f t="shared" ref="AF14" si="20">SUM(AB14:AE14)</f>
        <v>27</v>
      </c>
      <c r="AJ14" s="61">
        <f t="shared" ref="AJ14" si="21">SUM(AF14:AI14)</f>
        <v>27</v>
      </c>
      <c r="AN14" s="61">
        <f t="shared" ref="AN14" si="22">SUM(AJ14:AM14)</f>
        <v>27</v>
      </c>
      <c r="AR14" s="61">
        <f t="shared" ref="AR14" si="23">SUM(AN14:AQ14)</f>
        <v>27</v>
      </c>
      <c r="AV14" s="61">
        <f t="shared" ref="AV14" si="24">SUM(AR14:AU14)</f>
        <v>27</v>
      </c>
      <c r="AZ14" s="61">
        <f t="shared" ref="AZ14" si="25">SUM(AV14:AY14)</f>
        <v>27</v>
      </c>
      <c r="BD14" s="61">
        <f t="shared" ref="BD14" si="26">SUM(AZ14:BC14)</f>
        <v>27</v>
      </c>
      <c r="BH14" s="61">
        <f t="shared" ref="BH14" si="27">SUM(BD14:BG14)</f>
        <v>27</v>
      </c>
    </row>
    <row r="15" spans="1:60" s="61" customFormat="1" x14ac:dyDescent="0.25">
      <c r="E15" s="66"/>
      <c r="H15" s="63"/>
      <c r="I15" s="63"/>
      <c r="J15" s="63"/>
      <c r="K15" s="66"/>
      <c r="L15" s="66"/>
      <c r="M15" s="61">
        <f>SUM(M4:M13)</f>
        <v>2</v>
      </c>
      <c r="N15" s="61">
        <f t="shared" ref="N15:O15" si="28">SUM(N4:N13)</f>
        <v>2</v>
      </c>
      <c r="O15" s="61">
        <f t="shared" si="28"/>
        <v>0</v>
      </c>
      <c r="P15" s="63">
        <f>SUM(P3:P13)</f>
        <v>249</v>
      </c>
      <c r="Q15" s="63">
        <f t="shared" ref="Q15:S15" si="29">SUM(Q3:Q13)</f>
        <v>0</v>
      </c>
      <c r="R15" s="63">
        <f t="shared" si="29"/>
        <v>0</v>
      </c>
      <c r="S15" s="63">
        <f t="shared" si="29"/>
        <v>0</v>
      </c>
      <c r="T15" s="63">
        <f>SUM(T3:T13)</f>
        <v>249</v>
      </c>
      <c r="U15" s="63">
        <f t="shared" ref="U15:W15" si="30">SUM(U3:U13)</f>
        <v>1</v>
      </c>
      <c r="V15" s="63">
        <f t="shared" si="30"/>
        <v>17</v>
      </c>
      <c r="W15" s="63">
        <f t="shared" si="30"/>
        <v>0</v>
      </c>
      <c r="X15" s="63">
        <f>SUM(X3:X13)</f>
        <v>267</v>
      </c>
      <c r="Y15" s="63">
        <f t="shared" ref="Y15:AA15" si="31">SUM(Y3:Y13)</f>
        <v>0</v>
      </c>
      <c r="Z15" s="63">
        <f t="shared" si="31"/>
        <v>19</v>
      </c>
      <c r="AA15" s="63">
        <f t="shared" si="31"/>
        <v>0</v>
      </c>
      <c r="AB15" s="63">
        <f>SUM(AB3:AB13)</f>
        <v>286</v>
      </c>
      <c r="AC15" s="63">
        <f t="shared" ref="AC15:AE15" si="32">SUM(AC3:AC13)</f>
        <v>0</v>
      </c>
      <c r="AD15" s="63">
        <f t="shared" si="32"/>
        <v>0</v>
      </c>
      <c r="AE15" s="63">
        <f t="shared" si="32"/>
        <v>0</v>
      </c>
      <c r="AF15" s="63">
        <f>SUM(AF3:AF13)</f>
        <v>286</v>
      </c>
      <c r="AG15" s="63">
        <f t="shared" ref="AG15:AI15" si="33">SUM(AG3:AG13)</f>
        <v>0</v>
      </c>
      <c r="AH15" s="63">
        <f t="shared" si="33"/>
        <v>0</v>
      </c>
      <c r="AI15" s="63">
        <f t="shared" si="33"/>
        <v>0</v>
      </c>
      <c r="AJ15" s="63">
        <f>SUM(AJ3:AJ13)</f>
        <v>286</v>
      </c>
      <c r="AK15" s="63">
        <f t="shared" ref="AK15:AM15" si="34">SUM(AK3:AK13)</f>
        <v>0</v>
      </c>
      <c r="AL15" s="63">
        <f t="shared" si="34"/>
        <v>0</v>
      </c>
      <c r="AM15" s="63">
        <f t="shared" si="34"/>
        <v>0</v>
      </c>
      <c r="AN15" s="63">
        <f>SUM(AN3:AN13)</f>
        <v>286</v>
      </c>
      <c r="AO15" s="63">
        <f t="shared" ref="AO15:AQ15" si="35">SUM(AO3:AO13)</f>
        <v>0</v>
      </c>
      <c r="AP15" s="63">
        <f t="shared" si="35"/>
        <v>0</v>
      </c>
      <c r="AQ15" s="63">
        <f t="shared" si="35"/>
        <v>0</v>
      </c>
      <c r="AR15" s="63">
        <f>SUM(AR3:AR13)</f>
        <v>286</v>
      </c>
      <c r="AS15" s="63">
        <f t="shared" ref="AS15:AU15" si="36">SUM(AS3:AS13)</f>
        <v>0</v>
      </c>
      <c r="AT15" s="63">
        <f t="shared" si="36"/>
        <v>0</v>
      </c>
      <c r="AU15" s="63">
        <f t="shared" si="36"/>
        <v>0</v>
      </c>
      <c r="AV15" s="63">
        <f>SUM(AV3:AV13)</f>
        <v>286</v>
      </c>
      <c r="AW15" s="63">
        <f t="shared" ref="AW15:AY15" si="37">SUM(AW3:AW13)</f>
        <v>0</v>
      </c>
      <c r="AX15" s="63">
        <f t="shared" si="37"/>
        <v>0</v>
      </c>
      <c r="AY15" s="63">
        <f t="shared" si="37"/>
        <v>0</v>
      </c>
      <c r="AZ15" s="63">
        <f>SUM(AZ3:AZ13)</f>
        <v>286</v>
      </c>
      <c r="BA15" s="63">
        <f t="shared" ref="BA15:BC15" si="38">SUM(BA3:BA13)</f>
        <v>0</v>
      </c>
      <c r="BB15" s="63">
        <f t="shared" si="38"/>
        <v>0</v>
      </c>
      <c r="BC15" s="63">
        <f t="shared" si="38"/>
        <v>0</v>
      </c>
      <c r="BD15" s="63">
        <f>SUM(BD3:BD13)</f>
        <v>286</v>
      </c>
      <c r="BE15" s="63">
        <f t="shared" ref="BE15:BG15" si="39">SUM(BE3:BE13)</f>
        <v>0</v>
      </c>
      <c r="BF15" s="63">
        <f t="shared" si="39"/>
        <v>0</v>
      </c>
      <c r="BG15" s="63">
        <f t="shared" si="39"/>
        <v>0</v>
      </c>
      <c r="BH15" s="63">
        <f>SUM(BH3:BH13)</f>
        <v>286</v>
      </c>
    </row>
    <row r="16" spans="1:60" s="61" customFormat="1" x14ac:dyDescent="0.25">
      <c r="B16" s="61" t="s">
        <v>31</v>
      </c>
      <c r="C16" s="61">
        <f>COUNT(C4:C15)</f>
        <v>11</v>
      </c>
      <c r="E16" s="66">
        <f>SUM(E3:E14)</f>
        <v>401</v>
      </c>
      <c r="F16" s="61">
        <f>SUM(E3:E13)+1</f>
        <v>380</v>
      </c>
      <c r="G16" s="62">
        <f>$BH15/F16</f>
        <v>0.75263157894736843</v>
      </c>
      <c r="H16" s="63">
        <f>SUM(H3:H13)</f>
        <v>245</v>
      </c>
      <c r="I16" s="63">
        <f>SUM(I3:I13)</f>
        <v>251</v>
      </c>
      <c r="J16" s="63">
        <f>SUM(J3:J13)</f>
        <v>6</v>
      </c>
      <c r="K16" s="66"/>
      <c r="L16" s="66"/>
      <c r="P16" s="62">
        <f>P15/F16</f>
        <v>0.65526315789473688</v>
      </c>
      <c r="Q16" s="61">
        <f>M15+Q15</f>
        <v>2</v>
      </c>
      <c r="R16" s="61">
        <f>N15+R15</f>
        <v>2</v>
      </c>
      <c r="S16" s="61">
        <f>O15+S15</f>
        <v>0</v>
      </c>
      <c r="T16" s="62">
        <f>T15/F16</f>
        <v>0.65526315789473688</v>
      </c>
      <c r="U16" s="61">
        <f>Q16+U15</f>
        <v>3</v>
      </c>
      <c r="V16" s="61">
        <f>R16+V15</f>
        <v>19</v>
      </c>
      <c r="W16" s="61">
        <f>S16+W15</f>
        <v>0</v>
      </c>
      <c r="X16" s="62">
        <f>X15/F16</f>
        <v>0.70263157894736838</v>
      </c>
      <c r="Y16" s="61">
        <f>U16+Y15</f>
        <v>3</v>
      </c>
      <c r="Z16" s="61">
        <f>V16+Z15</f>
        <v>38</v>
      </c>
      <c r="AA16" s="61">
        <f>W16+AA15</f>
        <v>0</v>
      </c>
      <c r="AB16" s="62">
        <f>AB15/F16</f>
        <v>0.75263157894736843</v>
      </c>
      <c r="AC16" s="61">
        <f>Y16+AC15</f>
        <v>3</v>
      </c>
      <c r="AD16" s="61">
        <f>Z16+AD15</f>
        <v>38</v>
      </c>
      <c r="AE16" s="61">
        <f>AA16+AE15</f>
        <v>0</v>
      </c>
      <c r="AF16" s="62">
        <f>AF15/F16</f>
        <v>0.75263157894736843</v>
      </c>
      <c r="AG16" s="61">
        <f>AC16+AG15</f>
        <v>3</v>
      </c>
      <c r="AH16" s="61">
        <f>AD16+AH15</f>
        <v>38</v>
      </c>
      <c r="AI16" s="61">
        <f>AE16+AI15</f>
        <v>0</v>
      </c>
      <c r="AJ16" s="62">
        <f>AJ15/F16</f>
        <v>0.75263157894736843</v>
      </c>
      <c r="AK16" s="61">
        <f>AG16+AK15</f>
        <v>3</v>
      </c>
      <c r="AL16" s="61">
        <f>AH16+AL15</f>
        <v>38</v>
      </c>
      <c r="AM16" s="61">
        <f>AI16+AM15</f>
        <v>0</v>
      </c>
      <c r="AN16" s="62">
        <f>AN15/F16</f>
        <v>0.75263157894736843</v>
      </c>
      <c r="AO16" s="61">
        <f>AK16+AO15</f>
        <v>3</v>
      </c>
      <c r="AP16" s="61">
        <f>AL16+AP15</f>
        <v>38</v>
      </c>
      <c r="AQ16" s="61">
        <f>AM16+AQ15</f>
        <v>0</v>
      </c>
      <c r="AR16" s="62">
        <f>AR15/F16</f>
        <v>0.75263157894736843</v>
      </c>
      <c r="AS16" s="61">
        <f>AO16+AS15</f>
        <v>3</v>
      </c>
      <c r="AT16" s="61">
        <f>AP16+AT15</f>
        <v>38</v>
      </c>
      <c r="AU16" s="61">
        <f>AQ16+AU15</f>
        <v>0</v>
      </c>
      <c r="AV16" s="62">
        <f>AV15/F16</f>
        <v>0.75263157894736843</v>
      </c>
      <c r="AW16" s="61">
        <f>AS16+AW15</f>
        <v>3</v>
      </c>
      <c r="AX16" s="61">
        <f>AT16+AX15</f>
        <v>38</v>
      </c>
      <c r="AY16" s="61">
        <f>AU16+AY15</f>
        <v>0</v>
      </c>
      <c r="AZ16" s="62">
        <f>AZ15/F16</f>
        <v>0.75263157894736843</v>
      </c>
      <c r="BA16" s="61">
        <f>AW16+BA15</f>
        <v>3</v>
      </c>
      <c r="BB16" s="61">
        <f>AX16+BB15</f>
        <v>38</v>
      </c>
      <c r="BC16" s="61">
        <f>AY16+BC15</f>
        <v>0</v>
      </c>
      <c r="BD16" s="62">
        <f>BD15/F16</f>
        <v>0.75263157894736843</v>
      </c>
      <c r="BE16" s="61">
        <f>BA16+BE15</f>
        <v>3</v>
      </c>
      <c r="BF16" s="61">
        <f>BB16+BF15</f>
        <v>38</v>
      </c>
      <c r="BG16" s="61">
        <f>BC16+BG15</f>
        <v>0</v>
      </c>
      <c r="BH16" s="62">
        <f>BH15/F16</f>
        <v>0.75263157894736843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BH30"/>
  <sheetViews>
    <sheetView tabSelected="1" zoomScale="150" workbookViewId="0">
      <pane xSplit="12" ySplit="2" topLeftCell="X20" activePane="bottomRight" state="frozen"/>
      <selection pane="topRight" activeCell="A19" sqref="A19:XFD48"/>
      <selection pane="bottomLeft" activeCell="A19" sqref="A19:XFD48"/>
      <selection pane="bottomRight" activeCell="J33" sqref="J33"/>
    </sheetView>
  </sheetViews>
  <sheetFormatPr defaultColWidth="8.85546875" defaultRowHeight="15" x14ac:dyDescent="0.25"/>
  <cols>
    <col min="1" max="1" width="13.5703125" customWidth="1"/>
    <col min="2" max="2" width="15.140625" customWidth="1"/>
    <col min="3" max="3" width="4.42578125" customWidth="1"/>
    <col min="4" max="4" width="8.7109375" hidden="1" customWidth="1"/>
    <col min="5" max="5" width="5.42578125" style="154" customWidth="1"/>
    <col min="8" max="8" width="5.140625" style="56" customWidth="1"/>
    <col min="9" max="9" width="8" style="56" customWidth="1"/>
    <col min="10" max="10" width="5" style="56" customWidth="1"/>
    <col min="11" max="11" width="11.140625" style="154" bestFit="1" customWidth="1"/>
    <col min="12" max="12" width="8.28515625" style="154" bestFit="1" customWidth="1"/>
    <col min="13" max="15" width="3" customWidth="1"/>
    <col min="16" max="16" width="8.28515625" customWidth="1"/>
    <col min="17" max="19" width="3" customWidth="1"/>
    <col min="20" max="20" width="7.140625" customWidth="1"/>
    <col min="21" max="23" width="3" customWidth="1"/>
    <col min="24" max="24" width="7.140625" customWidth="1"/>
    <col min="25" max="27" width="3" customWidth="1"/>
    <col min="28" max="28" width="7.140625" customWidth="1"/>
    <col min="29" max="31" width="3" customWidth="1"/>
    <col min="32" max="32" width="7.140625" customWidth="1"/>
    <col min="33" max="33" width="3" customWidth="1"/>
    <col min="34" max="34" width="3.85546875" customWidth="1"/>
    <col min="35" max="35" width="3" customWidth="1"/>
    <col min="36" max="36" width="7.140625" customWidth="1"/>
    <col min="37" max="37" width="3" customWidth="1"/>
    <col min="38" max="38" width="5" customWidth="1"/>
    <col min="39" max="39" width="3" customWidth="1"/>
    <col min="40" max="40" width="7.140625" customWidth="1"/>
    <col min="41" max="41" width="3" customWidth="1"/>
    <col min="42" max="42" width="4.28515625" customWidth="1"/>
    <col min="43" max="43" width="3" customWidth="1"/>
    <col min="44" max="44" width="8" customWidth="1"/>
    <col min="45" max="45" width="3" customWidth="1"/>
    <col min="46" max="46" width="5.140625" customWidth="1"/>
    <col min="47" max="47" width="3" customWidth="1"/>
    <col min="48" max="48" width="8.140625" customWidth="1"/>
    <col min="49" max="49" width="3" customWidth="1"/>
    <col min="50" max="50" width="4.42578125" customWidth="1"/>
    <col min="51" max="51" width="3" customWidth="1"/>
    <col min="52" max="52" width="8" customWidth="1"/>
    <col min="53" max="53" width="3" customWidth="1"/>
    <col min="54" max="54" width="4.42578125" customWidth="1"/>
    <col min="55" max="55" width="3" customWidth="1"/>
    <col min="56" max="56" width="8" bestFit="1" customWidth="1"/>
    <col min="57" max="57" width="3" customWidth="1"/>
    <col min="58" max="58" width="4.85546875" customWidth="1"/>
    <col min="59" max="59" width="3" customWidth="1"/>
    <col min="60" max="60" width="8.28515625" customWidth="1"/>
  </cols>
  <sheetData>
    <row r="1" spans="1:60" x14ac:dyDescent="0.25">
      <c r="A1" s="27"/>
      <c r="B1" s="27"/>
      <c r="C1" s="27"/>
      <c r="D1" s="27"/>
      <c r="E1" s="31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4" t="s">
        <v>1</v>
      </c>
      <c r="R1" s="225"/>
      <c r="S1" s="225"/>
      <c r="T1" s="225"/>
      <c r="U1" s="225" t="s">
        <v>2</v>
      </c>
      <c r="V1" s="225"/>
      <c r="W1" s="225"/>
      <c r="X1" s="225"/>
      <c r="Y1" s="225" t="s">
        <v>3</v>
      </c>
      <c r="Z1" s="225"/>
      <c r="AA1" s="225"/>
      <c r="AB1" s="225"/>
      <c r="AC1" s="225" t="s">
        <v>4</v>
      </c>
      <c r="AD1" s="225"/>
      <c r="AE1" s="225"/>
      <c r="AF1" s="226"/>
      <c r="AG1" s="224" t="s">
        <v>5</v>
      </c>
      <c r="AH1" s="225"/>
      <c r="AI1" s="225"/>
      <c r="AJ1" s="225"/>
      <c r="AK1" s="225" t="s">
        <v>6</v>
      </c>
      <c r="AL1" s="225"/>
      <c r="AM1" s="225"/>
      <c r="AN1" s="225"/>
      <c r="AO1" s="225" t="s">
        <v>7</v>
      </c>
      <c r="AP1" s="225"/>
      <c r="AQ1" s="225"/>
      <c r="AR1" s="225"/>
      <c r="AS1" s="225" t="s">
        <v>8</v>
      </c>
      <c r="AT1" s="225"/>
      <c r="AU1" s="225"/>
      <c r="AV1" s="226"/>
      <c r="AW1" s="227" t="s">
        <v>9</v>
      </c>
      <c r="AX1" s="228"/>
      <c r="AY1" s="228"/>
      <c r="AZ1" s="228"/>
      <c r="BA1" s="228" t="s">
        <v>10</v>
      </c>
      <c r="BB1" s="228"/>
      <c r="BC1" s="228"/>
      <c r="BD1" s="228"/>
      <c r="BE1" s="228" t="s">
        <v>11</v>
      </c>
      <c r="BF1" s="228"/>
      <c r="BG1" s="228"/>
      <c r="BH1" s="228"/>
    </row>
    <row r="2" spans="1:60" s="15" customFormat="1" ht="30" customHeight="1" thickBot="1" x14ac:dyDescent="0.3">
      <c r="A2" s="6" t="s">
        <v>312</v>
      </c>
      <c r="B2" s="76" t="s">
        <v>13</v>
      </c>
      <c r="C2" s="6" t="s">
        <v>14</v>
      </c>
      <c r="D2" s="6" t="s">
        <v>15</v>
      </c>
      <c r="E2" s="51" t="s">
        <v>16</v>
      </c>
      <c r="F2" s="7" t="s">
        <v>17</v>
      </c>
      <c r="G2" s="7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ht="19.149999999999999" customHeight="1" x14ac:dyDescent="0.25">
      <c r="A3" s="3" t="s">
        <v>313</v>
      </c>
      <c r="B3" s="4"/>
      <c r="C3" s="4"/>
      <c r="D3" s="4"/>
      <c r="E3" s="28"/>
      <c r="F3" s="4"/>
      <c r="G3" s="5"/>
      <c r="H3" s="53"/>
      <c r="I3" s="53"/>
      <c r="J3" s="57"/>
      <c r="K3" s="48">
        <v>2027</v>
      </c>
      <c r="L3" s="48">
        <v>2026</v>
      </c>
      <c r="M3" s="8"/>
      <c r="N3" s="8"/>
      <c r="O3" s="8"/>
      <c r="P3" s="53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ht="15.6" customHeight="1" x14ac:dyDescent="0.25">
      <c r="A4" s="1" t="s">
        <v>360</v>
      </c>
      <c r="B4" s="23" t="s">
        <v>314</v>
      </c>
      <c r="C4" s="24">
        <v>3</v>
      </c>
      <c r="D4" s="24">
        <v>2224</v>
      </c>
      <c r="E4" s="77">
        <v>63</v>
      </c>
      <c r="F4" s="1">
        <f>E4+1</f>
        <v>64</v>
      </c>
      <c r="G4" s="5">
        <f t="shared" ref="G4:G11" si="0">$BH4/F4</f>
        <v>0.984375</v>
      </c>
      <c r="H4" s="53">
        <v>28</v>
      </c>
      <c r="I4" s="53">
        <f t="shared" ref="I4:I11" si="1">+H4+J4</f>
        <v>28</v>
      </c>
      <c r="J4" s="58"/>
      <c r="K4" s="48">
        <v>2027</v>
      </c>
      <c r="L4" s="48">
        <v>2026</v>
      </c>
      <c r="M4" s="9"/>
      <c r="N4" s="9"/>
      <c r="O4" s="9"/>
      <c r="P4" s="49">
        <f t="shared" ref="P4:P10" si="2">SUM(M4:O4)+H4</f>
        <v>28</v>
      </c>
      <c r="Q4" s="9"/>
      <c r="R4" s="9"/>
      <c r="S4" s="9"/>
      <c r="T4" s="1">
        <f t="shared" ref="T4:T11" si="3">SUM(P4:S4)</f>
        <v>28</v>
      </c>
      <c r="U4" s="9"/>
      <c r="V4" s="9"/>
      <c r="W4" s="9"/>
      <c r="X4" s="1">
        <f t="shared" ref="X4:X11" si="4">SUM(T4:W4)</f>
        <v>28</v>
      </c>
      <c r="Y4" s="9"/>
      <c r="Z4" s="9">
        <v>35</v>
      </c>
      <c r="AA4" s="9"/>
      <c r="AB4" s="1">
        <f t="shared" ref="AB4:AB11" si="5">SUM(X4:AA4)</f>
        <v>63</v>
      </c>
      <c r="AC4" s="9"/>
      <c r="AD4" s="9"/>
      <c r="AE4" s="9"/>
      <c r="AF4" s="1">
        <f t="shared" ref="AF4:AF11" si="6">SUM(AB4:AE4)</f>
        <v>63</v>
      </c>
      <c r="AG4" s="9"/>
      <c r="AH4" s="9"/>
      <c r="AI4" s="9"/>
      <c r="AJ4" s="1">
        <f t="shared" ref="AJ4:AJ11" si="7">SUM(AF4:AI4)</f>
        <v>63</v>
      </c>
      <c r="AK4" s="9"/>
      <c r="AL4" s="9"/>
      <c r="AM4" s="9"/>
      <c r="AN4" s="1">
        <f t="shared" ref="AN4:AN11" si="8">SUM(AJ4:AM4)</f>
        <v>63</v>
      </c>
      <c r="AO4" s="9"/>
      <c r="AP4" s="9"/>
      <c r="AQ4" s="9"/>
      <c r="AR4" s="1">
        <f t="shared" ref="AR4:AR11" si="9">SUM(AN4:AQ4)</f>
        <v>63</v>
      </c>
      <c r="AS4" s="9"/>
      <c r="AT4" s="9"/>
      <c r="AU4" s="9"/>
      <c r="AV4" s="1">
        <f t="shared" ref="AV4:AV11" si="10">SUM(AR4:AU4)</f>
        <v>63</v>
      </c>
      <c r="AW4" s="9"/>
      <c r="AX4" s="9"/>
      <c r="AY4" s="9"/>
      <c r="AZ4" s="1">
        <f t="shared" ref="AZ4:AZ11" si="11">SUM(AV4:AY4)</f>
        <v>63</v>
      </c>
      <c r="BA4" s="9"/>
      <c r="BB4" s="9"/>
      <c r="BC4" s="9"/>
      <c r="BD4" s="1">
        <f t="shared" ref="BD4:BD11" si="12">SUM(AZ4:BC4)</f>
        <v>63</v>
      </c>
      <c r="BE4" s="9"/>
      <c r="BF4" s="9"/>
      <c r="BG4" s="9"/>
      <c r="BH4" s="1">
        <f t="shared" ref="BH4:BH11" si="13">SUM(BD4:BG4)</f>
        <v>63</v>
      </c>
    </row>
    <row r="5" spans="1:60" s="65" customFormat="1" x14ac:dyDescent="0.25">
      <c r="A5" s="61" t="s">
        <v>360</v>
      </c>
      <c r="B5" s="90" t="s">
        <v>315</v>
      </c>
      <c r="C5" s="99">
        <v>4</v>
      </c>
      <c r="D5" s="99">
        <v>2329</v>
      </c>
      <c r="E5" s="100">
        <v>21</v>
      </c>
      <c r="F5" s="1">
        <f t="shared" ref="F5:F11" si="14">E5+1</f>
        <v>22</v>
      </c>
      <c r="G5" s="68">
        <f t="shared" si="0"/>
        <v>0.86363636363636365</v>
      </c>
      <c r="H5" s="69">
        <v>14</v>
      </c>
      <c r="I5" s="69">
        <f t="shared" si="1"/>
        <v>14</v>
      </c>
      <c r="J5" s="70"/>
      <c r="K5" s="48" t="s">
        <v>384</v>
      </c>
      <c r="L5" s="48">
        <v>2026</v>
      </c>
      <c r="M5" s="64"/>
      <c r="N5" s="64">
        <v>5</v>
      </c>
      <c r="O5" s="64"/>
      <c r="P5" s="63">
        <f t="shared" si="2"/>
        <v>19</v>
      </c>
      <c r="Q5" s="64"/>
      <c r="R5" s="64"/>
      <c r="S5" s="64"/>
      <c r="T5" s="61">
        <f t="shared" si="3"/>
        <v>19</v>
      </c>
      <c r="U5" s="64"/>
      <c r="V5" s="64"/>
      <c r="W5" s="64"/>
      <c r="X5" s="61">
        <f t="shared" si="4"/>
        <v>19</v>
      </c>
      <c r="Y5" s="64"/>
      <c r="Z5" s="64"/>
      <c r="AA5" s="64"/>
      <c r="AB5" s="61">
        <f t="shared" si="5"/>
        <v>19</v>
      </c>
      <c r="AC5" s="64"/>
      <c r="AD5" s="64"/>
      <c r="AE5" s="64"/>
      <c r="AF5" s="61">
        <f t="shared" si="6"/>
        <v>19</v>
      </c>
      <c r="AG5" s="64"/>
      <c r="AH5" s="64"/>
      <c r="AI5" s="64"/>
      <c r="AJ5" s="61">
        <f t="shared" si="7"/>
        <v>19</v>
      </c>
      <c r="AK5" s="64"/>
      <c r="AL5" s="64"/>
      <c r="AM5" s="64"/>
      <c r="AN5" s="61">
        <f t="shared" si="8"/>
        <v>19</v>
      </c>
      <c r="AO5" s="64"/>
      <c r="AP5" s="64"/>
      <c r="AQ5" s="64"/>
      <c r="AR5" s="61">
        <f t="shared" si="9"/>
        <v>19</v>
      </c>
      <c r="AS5" s="64"/>
      <c r="AT5" s="64"/>
      <c r="AU5" s="64"/>
      <c r="AV5" s="61">
        <f t="shared" si="10"/>
        <v>19</v>
      </c>
      <c r="AW5" s="64"/>
      <c r="AX5" s="64"/>
      <c r="AY5" s="64"/>
      <c r="AZ5" s="61">
        <f t="shared" si="11"/>
        <v>19</v>
      </c>
      <c r="BA5" s="64"/>
      <c r="BB5" s="64"/>
      <c r="BC5" s="64"/>
      <c r="BD5" s="61">
        <f t="shared" si="12"/>
        <v>19</v>
      </c>
      <c r="BE5" s="64"/>
      <c r="BF5" s="64"/>
      <c r="BG5" s="64"/>
      <c r="BH5" s="61">
        <f t="shared" si="13"/>
        <v>19</v>
      </c>
    </row>
    <row r="6" spans="1:60" s="65" customFormat="1" x14ac:dyDescent="0.25">
      <c r="A6" s="61" t="s">
        <v>360</v>
      </c>
      <c r="B6" s="90" t="s">
        <v>316</v>
      </c>
      <c r="C6" s="99">
        <v>5</v>
      </c>
      <c r="D6" s="99"/>
      <c r="E6" s="100">
        <v>22</v>
      </c>
      <c r="F6" s="1">
        <f t="shared" si="14"/>
        <v>23</v>
      </c>
      <c r="G6" s="68">
        <f t="shared" si="0"/>
        <v>0.69565217391304346</v>
      </c>
      <c r="H6" s="69">
        <v>8</v>
      </c>
      <c r="I6" s="69">
        <f t="shared" si="1"/>
        <v>8</v>
      </c>
      <c r="J6" s="70"/>
      <c r="K6" s="48" t="s">
        <v>384</v>
      </c>
      <c r="L6" s="48">
        <v>2026</v>
      </c>
      <c r="M6" s="64"/>
      <c r="N6" s="64">
        <v>6</v>
      </c>
      <c r="O6" s="64"/>
      <c r="P6" s="63">
        <f t="shared" si="2"/>
        <v>14</v>
      </c>
      <c r="Q6" s="64"/>
      <c r="R6" s="64"/>
      <c r="S6" s="64"/>
      <c r="T6" s="61">
        <f t="shared" si="3"/>
        <v>14</v>
      </c>
      <c r="U6" s="64"/>
      <c r="V6" s="64"/>
      <c r="W6" s="64"/>
      <c r="X6" s="61">
        <f t="shared" si="4"/>
        <v>14</v>
      </c>
      <c r="Y6" s="64">
        <v>2</v>
      </c>
      <c r="Z6" s="64"/>
      <c r="AA6" s="64"/>
      <c r="AB6" s="61">
        <f t="shared" si="5"/>
        <v>16</v>
      </c>
      <c r="AC6" s="64"/>
      <c r="AD6" s="64"/>
      <c r="AE6" s="64"/>
      <c r="AF6" s="61">
        <f t="shared" si="6"/>
        <v>16</v>
      </c>
      <c r="AG6" s="64"/>
      <c r="AH6" s="64"/>
      <c r="AI6" s="64"/>
      <c r="AJ6" s="61">
        <f t="shared" si="7"/>
        <v>16</v>
      </c>
      <c r="AK6" s="64"/>
      <c r="AL6" s="64"/>
      <c r="AM6" s="64"/>
      <c r="AN6" s="61">
        <f t="shared" si="8"/>
        <v>16</v>
      </c>
      <c r="AO6" s="64"/>
      <c r="AP6" s="64"/>
      <c r="AQ6" s="64"/>
      <c r="AR6" s="61">
        <f t="shared" si="9"/>
        <v>16</v>
      </c>
      <c r="AS6" s="64"/>
      <c r="AT6" s="64"/>
      <c r="AU6" s="64"/>
      <c r="AV6" s="61">
        <f t="shared" si="10"/>
        <v>16</v>
      </c>
      <c r="AW6" s="64"/>
      <c r="AX6" s="64"/>
      <c r="AY6" s="64"/>
      <c r="AZ6" s="61">
        <f t="shared" si="11"/>
        <v>16</v>
      </c>
      <c r="BA6" s="64"/>
      <c r="BB6" s="64"/>
      <c r="BC6" s="64"/>
      <c r="BD6" s="61">
        <f t="shared" si="12"/>
        <v>16</v>
      </c>
      <c r="BE6" s="64"/>
      <c r="BF6" s="64"/>
      <c r="BG6" s="64"/>
      <c r="BH6" s="61">
        <f t="shared" si="13"/>
        <v>16</v>
      </c>
    </row>
    <row r="7" spans="1:60" s="65" customFormat="1" x14ac:dyDescent="0.25">
      <c r="A7" s="61" t="s">
        <v>360</v>
      </c>
      <c r="B7" s="90" t="s">
        <v>317</v>
      </c>
      <c r="C7" s="99">
        <v>6</v>
      </c>
      <c r="D7" s="99">
        <v>7824</v>
      </c>
      <c r="E7" s="100">
        <v>32</v>
      </c>
      <c r="F7" s="1">
        <f t="shared" si="14"/>
        <v>33</v>
      </c>
      <c r="G7" s="68">
        <f t="shared" si="0"/>
        <v>1</v>
      </c>
      <c r="H7" s="69">
        <v>21</v>
      </c>
      <c r="I7" s="69">
        <f t="shared" si="1"/>
        <v>21</v>
      </c>
      <c r="J7" s="70"/>
      <c r="K7" s="48">
        <v>2027</v>
      </c>
      <c r="L7" s="48">
        <v>2026</v>
      </c>
      <c r="M7" s="64">
        <v>1</v>
      </c>
      <c r="N7" s="64">
        <v>8</v>
      </c>
      <c r="O7" s="64"/>
      <c r="P7" s="63">
        <f t="shared" si="2"/>
        <v>30</v>
      </c>
      <c r="Q7" s="64"/>
      <c r="R7" s="64"/>
      <c r="S7" s="64"/>
      <c r="T7" s="61">
        <f t="shared" si="3"/>
        <v>30</v>
      </c>
      <c r="U7" s="64"/>
      <c r="V7" s="64"/>
      <c r="W7" s="64"/>
      <c r="X7" s="61">
        <f t="shared" si="4"/>
        <v>30</v>
      </c>
      <c r="Y7" s="64">
        <v>2</v>
      </c>
      <c r="Z7" s="64">
        <v>1</v>
      </c>
      <c r="AA7" s="64"/>
      <c r="AB7" s="61">
        <f t="shared" si="5"/>
        <v>33</v>
      </c>
      <c r="AC7" s="64"/>
      <c r="AD7" s="64"/>
      <c r="AE7" s="64"/>
      <c r="AF7" s="61">
        <f t="shared" si="6"/>
        <v>33</v>
      </c>
      <c r="AG7" s="64"/>
      <c r="AH7" s="64"/>
      <c r="AI7" s="64"/>
      <c r="AJ7" s="61">
        <f t="shared" si="7"/>
        <v>33</v>
      </c>
      <c r="AK7" s="64"/>
      <c r="AL7" s="64"/>
      <c r="AM7" s="64"/>
      <c r="AN7" s="61">
        <f t="shared" si="8"/>
        <v>33</v>
      </c>
      <c r="AO7" s="64"/>
      <c r="AP7" s="64"/>
      <c r="AQ7" s="64"/>
      <c r="AR7" s="61">
        <f t="shared" si="9"/>
        <v>33</v>
      </c>
      <c r="AS7" s="64"/>
      <c r="AT7" s="64"/>
      <c r="AU7" s="64"/>
      <c r="AV7" s="61">
        <f t="shared" si="10"/>
        <v>33</v>
      </c>
      <c r="AW7" s="64"/>
      <c r="AX7" s="64"/>
      <c r="AY7" s="64"/>
      <c r="AZ7" s="61">
        <f t="shared" si="11"/>
        <v>33</v>
      </c>
      <c r="BA7" s="64"/>
      <c r="BB7" s="64"/>
      <c r="BC7" s="64"/>
      <c r="BD7" s="61">
        <f t="shared" si="12"/>
        <v>33</v>
      </c>
      <c r="BE7" s="64"/>
      <c r="BF7" s="64"/>
      <c r="BG7" s="64"/>
      <c r="BH7" s="61">
        <f t="shared" si="13"/>
        <v>33</v>
      </c>
    </row>
    <row r="8" spans="1:60" s="65" customFormat="1" x14ac:dyDescent="0.25">
      <c r="A8" s="61" t="s">
        <v>360</v>
      </c>
      <c r="B8" s="90" t="s">
        <v>318</v>
      </c>
      <c r="C8" s="99">
        <v>8</v>
      </c>
      <c r="D8" s="99"/>
      <c r="E8" s="100">
        <v>28</v>
      </c>
      <c r="F8" s="1">
        <f t="shared" si="14"/>
        <v>29</v>
      </c>
      <c r="G8" s="68">
        <f t="shared" si="0"/>
        <v>0.65517241379310343</v>
      </c>
      <c r="H8" s="69">
        <v>15</v>
      </c>
      <c r="I8" s="69">
        <f t="shared" ref="I8" si="15">+H8+J8</f>
        <v>16</v>
      </c>
      <c r="J8" s="70">
        <v>1</v>
      </c>
      <c r="K8" s="208">
        <v>2025</v>
      </c>
      <c r="L8" s="48">
        <v>2025</v>
      </c>
      <c r="M8" s="64">
        <v>4</v>
      </c>
      <c r="N8" s="64"/>
      <c r="O8" s="64"/>
      <c r="P8" s="63">
        <f t="shared" ref="P8" si="16">SUM(M8:O8)+H8</f>
        <v>19</v>
      </c>
      <c r="Q8" s="64"/>
      <c r="R8" s="64"/>
      <c r="S8" s="64"/>
      <c r="T8" s="61">
        <f t="shared" si="3"/>
        <v>19</v>
      </c>
      <c r="U8" s="64"/>
      <c r="V8" s="64"/>
      <c r="W8" s="64"/>
      <c r="X8" s="61">
        <f t="shared" si="4"/>
        <v>19</v>
      </c>
      <c r="Y8" s="64"/>
      <c r="Z8" s="64"/>
      <c r="AA8" s="64"/>
      <c r="AB8" s="61">
        <f t="shared" si="5"/>
        <v>19</v>
      </c>
      <c r="AC8" s="64"/>
      <c r="AD8" s="64"/>
      <c r="AE8" s="64"/>
      <c r="AF8" s="61">
        <f t="shared" si="6"/>
        <v>19</v>
      </c>
      <c r="AG8" s="64"/>
      <c r="AH8" s="64"/>
      <c r="AI8" s="64"/>
      <c r="AJ8" s="61">
        <f t="shared" si="7"/>
        <v>19</v>
      </c>
      <c r="AK8" s="64"/>
      <c r="AL8" s="64"/>
      <c r="AM8" s="64"/>
      <c r="AN8" s="61">
        <f t="shared" si="8"/>
        <v>19</v>
      </c>
      <c r="AO8" s="64"/>
      <c r="AP8" s="64"/>
      <c r="AQ8" s="64"/>
      <c r="AR8" s="61">
        <f t="shared" si="9"/>
        <v>19</v>
      </c>
      <c r="AS8" s="64"/>
      <c r="AT8" s="64"/>
      <c r="AU8" s="64"/>
      <c r="AV8" s="61">
        <f t="shared" si="10"/>
        <v>19</v>
      </c>
      <c r="AW8" s="64"/>
      <c r="AX8" s="64"/>
      <c r="AY8" s="64"/>
      <c r="AZ8" s="61">
        <f t="shared" si="11"/>
        <v>19</v>
      </c>
      <c r="BA8" s="64"/>
      <c r="BB8" s="64"/>
      <c r="BC8" s="64"/>
      <c r="BD8" s="61">
        <f t="shared" si="12"/>
        <v>19</v>
      </c>
      <c r="BE8" s="64"/>
      <c r="BF8" s="64"/>
      <c r="BG8" s="64"/>
      <c r="BH8" s="61">
        <f t="shared" si="13"/>
        <v>19</v>
      </c>
    </row>
    <row r="9" spans="1:60" s="65" customFormat="1" x14ac:dyDescent="0.25">
      <c r="A9" s="61" t="s">
        <v>360</v>
      </c>
      <c r="B9" s="90" t="s">
        <v>319</v>
      </c>
      <c r="C9" s="99">
        <v>9</v>
      </c>
      <c r="D9" s="99">
        <v>239</v>
      </c>
      <c r="E9" s="100">
        <v>36</v>
      </c>
      <c r="F9" s="1">
        <f t="shared" si="14"/>
        <v>37</v>
      </c>
      <c r="G9" s="68">
        <f t="shared" si="0"/>
        <v>0.97297297297297303</v>
      </c>
      <c r="H9" s="69">
        <v>32</v>
      </c>
      <c r="I9" s="69">
        <f t="shared" si="1"/>
        <v>32</v>
      </c>
      <c r="J9" s="70"/>
      <c r="K9" s="48">
        <v>2027</v>
      </c>
      <c r="L9" s="48">
        <v>2026</v>
      </c>
      <c r="M9" s="64"/>
      <c r="N9" s="64">
        <v>4</v>
      </c>
      <c r="O9" s="64"/>
      <c r="P9" s="63">
        <f t="shared" si="2"/>
        <v>36</v>
      </c>
      <c r="Q9" s="64"/>
      <c r="R9" s="64"/>
      <c r="S9" s="64"/>
      <c r="T9" s="61">
        <f t="shared" si="3"/>
        <v>36</v>
      </c>
      <c r="U9" s="64"/>
      <c r="V9" s="64"/>
      <c r="W9" s="64"/>
      <c r="X9" s="61">
        <f t="shared" si="4"/>
        <v>36</v>
      </c>
      <c r="Y9" s="64"/>
      <c r="Z9" s="64"/>
      <c r="AA9" s="64"/>
      <c r="AB9" s="61">
        <f t="shared" si="5"/>
        <v>36</v>
      </c>
      <c r="AC9" s="64"/>
      <c r="AD9" s="64"/>
      <c r="AE9" s="64"/>
      <c r="AF9" s="61">
        <f t="shared" si="6"/>
        <v>36</v>
      </c>
      <c r="AG9" s="64"/>
      <c r="AH9" s="64"/>
      <c r="AI9" s="64"/>
      <c r="AJ9" s="61">
        <f t="shared" si="7"/>
        <v>36</v>
      </c>
      <c r="AK9" s="64"/>
      <c r="AL9" s="64"/>
      <c r="AM9" s="64"/>
      <c r="AN9" s="61">
        <f t="shared" si="8"/>
        <v>36</v>
      </c>
      <c r="AO9" s="64"/>
      <c r="AP9" s="64"/>
      <c r="AQ9" s="64"/>
      <c r="AR9" s="61">
        <f t="shared" si="9"/>
        <v>36</v>
      </c>
      <c r="AS9" s="64"/>
      <c r="AT9" s="64"/>
      <c r="AU9" s="64"/>
      <c r="AV9" s="61">
        <f t="shared" si="10"/>
        <v>36</v>
      </c>
      <c r="AW9" s="64"/>
      <c r="AX9" s="64"/>
      <c r="AY9" s="64"/>
      <c r="AZ9" s="61">
        <f t="shared" si="11"/>
        <v>36</v>
      </c>
      <c r="BA9" s="64"/>
      <c r="BB9" s="64"/>
      <c r="BC9" s="64"/>
      <c r="BD9" s="61">
        <f t="shared" si="12"/>
        <v>36</v>
      </c>
      <c r="BE9" s="64"/>
      <c r="BF9" s="64"/>
      <c r="BG9" s="64"/>
      <c r="BH9" s="61">
        <f t="shared" si="13"/>
        <v>36</v>
      </c>
    </row>
    <row r="10" spans="1:60" s="65" customFormat="1" x14ac:dyDescent="0.25">
      <c r="A10" s="61" t="s">
        <v>360</v>
      </c>
      <c r="B10" s="90" t="s">
        <v>320</v>
      </c>
      <c r="C10" s="99">
        <v>11</v>
      </c>
      <c r="D10" s="99">
        <v>1263</v>
      </c>
      <c r="E10" s="100">
        <v>32</v>
      </c>
      <c r="F10" s="1">
        <f t="shared" si="14"/>
        <v>33</v>
      </c>
      <c r="G10" s="68">
        <f t="shared" si="0"/>
        <v>0.78787878787878785</v>
      </c>
      <c r="H10" s="69">
        <v>21</v>
      </c>
      <c r="I10" s="69">
        <f t="shared" si="1"/>
        <v>22</v>
      </c>
      <c r="J10" s="70">
        <v>1</v>
      </c>
      <c r="K10" s="208">
        <v>2027</v>
      </c>
      <c r="L10" s="48">
        <v>2026</v>
      </c>
      <c r="M10" s="64">
        <v>1</v>
      </c>
      <c r="N10" s="64">
        <v>4</v>
      </c>
      <c r="O10" s="64"/>
      <c r="P10" s="63">
        <f t="shared" si="2"/>
        <v>26</v>
      </c>
      <c r="Q10" s="64"/>
      <c r="R10" s="64"/>
      <c r="S10" s="64"/>
      <c r="T10" s="61">
        <f t="shared" si="3"/>
        <v>26</v>
      </c>
      <c r="U10" s="64"/>
      <c r="V10" s="64"/>
      <c r="W10" s="64"/>
      <c r="X10" s="61">
        <f t="shared" si="4"/>
        <v>26</v>
      </c>
      <c r="Y10" s="64"/>
      <c r="Z10" s="64"/>
      <c r="AA10" s="64"/>
      <c r="AB10" s="61">
        <f t="shared" si="5"/>
        <v>26</v>
      </c>
      <c r="AC10" s="64"/>
      <c r="AD10" s="64"/>
      <c r="AE10" s="64"/>
      <c r="AF10" s="61">
        <f t="shared" si="6"/>
        <v>26</v>
      </c>
      <c r="AG10" s="64"/>
      <c r="AH10" s="64"/>
      <c r="AI10" s="64"/>
      <c r="AJ10" s="61">
        <f t="shared" si="7"/>
        <v>26</v>
      </c>
      <c r="AK10" s="64"/>
      <c r="AL10" s="64"/>
      <c r="AM10" s="64"/>
      <c r="AN10" s="61">
        <f t="shared" si="8"/>
        <v>26</v>
      </c>
      <c r="AO10" s="64"/>
      <c r="AP10" s="64"/>
      <c r="AQ10" s="64"/>
      <c r="AR10" s="61">
        <f t="shared" si="9"/>
        <v>26</v>
      </c>
      <c r="AS10" s="64"/>
      <c r="AT10" s="64"/>
      <c r="AU10" s="64"/>
      <c r="AV10" s="61">
        <f t="shared" si="10"/>
        <v>26</v>
      </c>
      <c r="AW10" s="64"/>
      <c r="AX10" s="64"/>
      <c r="AY10" s="64"/>
      <c r="AZ10" s="61">
        <f t="shared" si="11"/>
        <v>26</v>
      </c>
      <c r="BA10" s="64"/>
      <c r="BB10" s="64"/>
      <c r="BC10" s="64"/>
      <c r="BD10" s="61">
        <f t="shared" si="12"/>
        <v>26</v>
      </c>
      <c r="BE10" s="64"/>
      <c r="BF10" s="64"/>
      <c r="BG10" s="64"/>
      <c r="BH10" s="61">
        <f t="shared" si="13"/>
        <v>26</v>
      </c>
    </row>
    <row r="11" spans="1:60" s="65" customFormat="1" x14ac:dyDescent="0.25">
      <c r="A11" s="61" t="s">
        <v>360</v>
      </c>
      <c r="B11" s="90" t="s">
        <v>321</v>
      </c>
      <c r="C11" s="99">
        <v>18</v>
      </c>
      <c r="D11" s="99">
        <v>1585</v>
      </c>
      <c r="E11" s="100">
        <v>30</v>
      </c>
      <c r="F11" s="1">
        <f t="shared" si="14"/>
        <v>31</v>
      </c>
      <c r="G11" s="68">
        <f t="shared" si="0"/>
        <v>0.967741935483871</v>
      </c>
      <c r="H11" s="69">
        <v>14</v>
      </c>
      <c r="I11" s="69">
        <f t="shared" si="1"/>
        <v>14</v>
      </c>
      <c r="J11" s="70"/>
      <c r="K11" s="208" t="s">
        <v>384</v>
      </c>
      <c r="L11" s="48">
        <v>2026</v>
      </c>
      <c r="M11" s="64"/>
      <c r="N11" s="64">
        <v>16</v>
      </c>
      <c r="O11" s="64"/>
      <c r="P11" s="63">
        <f>SUM(M11:O11)+H11</f>
        <v>30</v>
      </c>
      <c r="Q11" s="64"/>
      <c r="R11" s="64"/>
      <c r="S11" s="64"/>
      <c r="T11" s="61">
        <f t="shared" si="3"/>
        <v>30</v>
      </c>
      <c r="U11" s="64"/>
      <c r="V11" s="64"/>
      <c r="W11" s="64"/>
      <c r="X11" s="61">
        <f t="shared" si="4"/>
        <v>30</v>
      </c>
      <c r="Y11" s="64"/>
      <c r="Z11" s="64"/>
      <c r="AA11" s="64"/>
      <c r="AB11" s="61">
        <f t="shared" si="5"/>
        <v>30</v>
      </c>
      <c r="AC11" s="64"/>
      <c r="AD11" s="64"/>
      <c r="AE11" s="64"/>
      <c r="AF11" s="61">
        <f t="shared" si="6"/>
        <v>30</v>
      </c>
      <c r="AG11" s="64"/>
      <c r="AH11" s="64"/>
      <c r="AI11" s="64"/>
      <c r="AJ11" s="61">
        <f t="shared" si="7"/>
        <v>30</v>
      </c>
      <c r="AK11" s="64"/>
      <c r="AL11" s="64"/>
      <c r="AM11" s="64"/>
      <c r="AN11" s="61">
        <f t="shared" si="8"/>
        <v>30</v>
      </c>
      <c r="AO11" s="64"/>
      <c r="AP11" s="64"/>
      <c r="AQ11" s="64"/>
      <c r="AR11" s="61">
        <f t="shared" si="9"/>
        <v>30</v>
      </c>
      <c r="AS11" s="64"/>
      <c r="AT11" s="64"/>
      <c r="AU11" s="64"/>
      <c r="AV11" s="61">
        <f t="shared" si="10"/>
        <v>30</v>
      </c>
      <c r="AW11" s="64"/>
      <c r="AX11" s="64"/>
      <c r="AY11" s="64"/>
      <c r="AZ11" s="61">
        <f t="shared" si="11"/>
        <v>30</v>
      </c>
      <c r="BA11" s="64"/>
      <c r="BB11" s="64"/>
      <c r="BC11" s="64"/>
      <c r="BD11" s="61">
        <f t="shared" si="12"/>
        <v>30</v>
      </c>
      <c r="BE11" s="64"/>
      <c r="BF11" s="64"/>
      <c r="BG11" s="64"/>
      <c r="BH11" s="61">
        <f t="shared" si="13"/>
        <v>30</v>
      </c>
    </row>
    <row r="12" spans="1:60" s="65" customFormat="1" x14ac:dyDescent="0.25">
      <c r="A12" s="61"/>
      <c r="B12" s="61"/>
      <c r="C12" s="61"/>
      <c r="D12" s="61"/>
      <c r="E12" s="66"/>
      <c r="F12" s="61"/>
      <c r="G12" s="61"/>
      <c r="H12" s="63"/>
      <c r="I12" s="63"/>
      <c r="J12" s="63"/>
      <c r="K12" s="66"/>
      <c r="L12" s="66"/>
      <c r="M12" s="61">
        <f>SUM(M4:M11)</f>
        <v>6</v>
      </c>
      <c r="N12" s="61">
        <f>SUM(N4:N11)</f>
        <v>43</v>
      </c>
      <c r="O12" s="61">
        <f>SUM(O4:O11)</f>
        <v>0</v>
      </c>
      <c r="P12" s="63">
        <f t="shared" ref="P12:AN12" si="17">SUM(P3:P11)</f>
        <v>202</v>
      </c>
      <c r="Q12" s="63">
        <f t="shared" si="17"/>
        <v>0</v>
      </c>
      <c r="R12" s="63">
        <f t="shared" si="17"/>
        <v>0</v>
      </c>
      <c r="S12" s="63">
        <f t="shared" si="17"/>
        <v>0</v>
      </c>
      <c r="T12" s="63">
        <f t="shared" si="17"/>
        <v>202</v>
      </c>
      <c r="U12" s="63">
        <f t="shared" si="17"/>
        <v>0</v>
      </c>
      <c r="V12" s="63">
        <f t="shared" si="17"/>
        <v>0</v>
      </c>
      <c r="W12" s="63">
        <f t="shared" si="17"/>
        <v>0</v>
      </c>
      <c r="X12" s="63">
        <f t="shared" si="17"/>
        <v>202</v>
      </c>
      <c r="Y12" s="63">
        <f t="shared" si="17"/>
        <v>4</v>
      </c>
      <c r="Z12" s="63">
        <f t="shared" si="17"/>
        <v>36</v>
      </c>
      <c r="AA12" s="63">
        <f t="shared" si="17"/>
        <v>0</v>
      </c>
      <c r="AB12" s="63">
        <f t="shared" si="17"/>
        <v>242</v>
      </c>
      <c r="AC12" s="63">
        <f t="shared" si="17"/>
        <v>0</v>
      </c>
      <c r="AD12" s="63">
        <f t="shared" si="17"/>
        <v>0</v>
      </c>
      <c r="AE12" s="63">
        <f t="shared" si="17"/>
        <v>0</v>
      </c>
      <c r="AF12" s="63">
        <f t="shared" si="17"/>
        <v>242</v>
      </c>
      <c r="AG12" s="63">
        <f t="shared" si="17"/>
        <v>0</v>
      </c>
      <c r="AH12" s="63">
        <f t="shared" si="17"/>
        <v>0</v>
      </c>
      <c r="AI12" s="63">
        <f t="shared" si="17"/>
        <v>0</v>
      </c>
      <c r="AJ12" s="63">
        <f t="shared" si="17"/>
        <v>242</v>
      </c>
      <c r="AK12" s="63">
        <f t="shared" si="17"/>
        <v>0</v>
      </c>
      <c r="AL12" s="63">
        <f t="shared" si="17"/>
        <v>0</v>
      </c>
      <c r="AM12" s="63">
        <f t="shared" si="17"/>
        <v>0</v>
      </c>
      <c r="AN12" s="63">
        <f t="shared" si="17"/>
        <v>242</v>
      </c>
      <c r="AO12" s="63">
        <f t="shared" ref="AO12:BH12" si="18">SUM(AO3:AO11)</f>
        <v>0</v>
      </c>
      <c r="AP12" s="63">
        <f t="shared" si="18"/>
        <v>0</v>
      </c>
      <c r="AQ12" s="63">
        <f t="shared" si="18"/>
        <v>0</v>
      </c>
      <c r="AR12" s="63">
        <f t="shared" si="18"/>
        <v>242</v>
      </c>
      <c r="AS12" s="63">
        <f t="shared" si="18"/>
        <v>0</v>
      </c>
      <c r="AT12" s="63">
        <f t="shared" si="18"/>
        <v>0</v>
      </c>
      <c r="AU12" s="63">
        <f t="shared" si="18"/>
        <v>0</v>
      </c>
      <c r="AV12" s="63">
        <f t="shared" si="18"/>
        <v>242</v>
      </c>
      <c r="AW12" s="63">
        <f t="shared" si="18"/>
        <v>0</v>
      </c>
      <c r="AX12" s="63">
        <f t="shared" si="18"/>
        <v>0</v>
      </c>
      <c r="AY12" s="63">
        <f t="shared" si="18"/>
        <v>0</v>
      </c>
      <c r="AZ12" s="63">
        <f t="shared" si="18"/>
        <v>242</v>
      </c>
      <c r="BA12" s="63">
        <f t="shared" si="18"/>
        <v>0</v>
      </c>
      <c r="BB12" s="63">
        <f t="shared" si="18"/>
        <v>0</v>
      </c>
      <c r="BC12" s="63">
        <f t="shared" si="18"/>
        <v>0</v>
      </c>
      <c r="BD12" s="63">
        <f t="shared" si="18"/>
        <v>242</v>
      </c>
      <c r="BE12" s="63">
        <f t="shared" si="18"/>
        <v>0</v>
      </c>
      <c r="BF12" s="63">
        <f t="shared" si="18"/>
        <v>0</v>
      </c>
      <c r="BG12" s="63">
        <f t="shared" si="18"/>
        <v>0</v>
      </c>
      <c r="BH12" s="63">
        <f t="shared" si="18"/>
        <v>242</v>
      </c>
    </row>
    <row r="13" spans="1:60" s="65" customFormat="1" x14ac:dyDescent="0.25">
      <c r="A13" s="61"/>
      <c r="B13" s="61" t="s">
        <v>31</v>
      </c>
      <c r="C13" s="61">
        <f>COUNT(C4:C11)</f>
        <v>8</v>
      </c>
      <c r="D13" s="61"/>
      <c r="E13" s="66">
        <f>SUM(E3:E11)</f>
        <v>264</v>
      </c>
      <c r="F13" s="61">
        <f>SUM(E3:E11)+1</f>
        <v>265</v>
      </c>
      <c r="G13" s="62">
        <f>$BH12/F13</f>
        <v>0.91320754716981134</v>
      </c>
      <c r="H13" s="63">
        <f>SUM(H3:H11)</f>
        <v>153</v>
      </c>
      <c r="I13" s="63">
        <f>SUM(I3:I11)</f>
        <v>155</v>
      </c>
      <c r="J13" s="63">
        <f>SUM(J3:J11)</f>
        <v>2</v>
      </c>
      <c r="K13" s="66"/>
      <c r="L13" s="66"/>
      <c r="M13" s="61"/>
      <c r="N13" s="61"/>
      <c r="O13" s="61"/>
      <c r="P13" s="62">
        <f>P12/F13</f>
        <v>0.76226415094339628</v>
      </c>
      <c r="Q13" s="61">
        <f>M12+Q12</f>
        <v>6</v>
      </c>
      <c r="R13" s="61">
        <f>N12+R12</f>
        <v>43</v>
      </c>
      <c r="S13" s="61">
        <f>O12+S12</f>
        <v>0</v>
      </c>
      <c r="T13" s="62">
        <f>T12/F13</f>
        <v>0.76226415094339628</v>
      </c>
      <c r="U13" s="61">
        <f>Q13+U12</f>
        <v>6</v>
      </c>
      <c r="V13" s="61">
        <f>R13+V12</f>
        <v>43</v>
      </c>
      <c r="W13" s="61">
        <f>S13+W12</f>
        <v>0</v>
      </c>
      <c r="X13" s="62">
        <f>X12/F13</f>
        <v>0.76226415094339628</v>
      </c>
      <c r="Y13" s="61">
        <f>U13+Y12</f>
        <v>10</v>
      </c>
      <c r="Z13" s="61">
        <f>V13+Z12</f>
        <v>79</v>
      </c>
      <c r="AA13" s="61">
        <f>W13+AA12</f>
        <v>0</v>
      </c>
      <c r="AB13" s="62">
        <f>AB12/F13</f>
        <v>0.91320754716981134</v>
      </c>
      <c r="AC13" s="61">
        <f>Y13+AC12</f>
        <v>10</v>
      </c>
      <c r="AD13" s="61">
        <f>Z13+AD12</f>
        <v>79</v>
      </c>
      <c r="AE13" s="61">
        <f>AA13+AE12</f>
        <v>0</v>
      </c>
      <c r="AF13" s="62">
        <f>AF12/F13</f>
        <v>0.91320754716981134</v>
      </c>
      <c r="AG13" s="61">
        <f>AC13+AG12</f>
        <v>10</v>
      </c>
      <c r="AH13" s="61">
        <f>AD13+AH12</f>
        <v>79</v>
      </c>
      <c r="AI13" s="61">
        <f>AE13+AI12</f>
        <v>0</v>
      </c>
      <c r="AJ13" s="62">
        <f>AJ12/F13</f>
        <v>0.91320754716981134</v>
      </c>
      <c r="AK13" s="61">
        <f>AG13+AK12</f>
        <v>10</v>
      </c>
      <c r="AL13" s="61">
        <f>AH13+AL12</f>
        <v>79</v>
      </c>
      <c r="AM13" s="61">
        <f>AI13+AM12</f>
        <v>0</v>
      </c>
      <c r="AN13" s="62">
        <f>AN12/F13</f>
        <v>0.91320754716981134</v>
      </c>
      <c r="AO13" s="61">
        <f>AK13+AO12</f>
        <v>10</v>
      </c>
      <c r="AP13" s="61">
        <f>AL13+AP12</f>
        <v>79</v>
      </c>
      <c r="AQ13" s="61">
        <f>AM13+AQ12</f>
        <v>0</v>
      </c>
      <c r="AR13" s="62">
        <f>AR12/F13</f>
        <v>0.91320754716981134</v>
      </c>
      <c r="AS13" s="61">
        <f>AO13+AS12</f>
        <v>10</v>
      </c>
      <c r="AT13" s="61">
        <f>AP13+AT12</f>
        <v>79</v>
      </c>
      <c r="AU13" s="61">
        <f>AQ13+AU12</f>
        <v>0</v>
      </c>
      <c r="AV13" s="62">
        <f>AV12/F13</f>
        <v>0.91320754716981134</v>
      </c>
      <c r="AW13" s="61">
        <f>AS13+AW12</f>
        <v>10</v>
      </c>
      <c r="AX13" s="61">
        <f>AT13+AX12</f>
        <v>79</v>
      </c>
      <c r="AY13" s="61">
        <f>AU13+AY12</f>
        <v>0</v>
      </c>
      <c r="AZ13" s="62">
        <f>AZ12/F13</f>
        <v>0.91320754716981134</v>
      </c>
      <c r="BA13" s="61">
        <f>AW13+BA12</f>
        <v>10</v>
      </c>
      <c r="BB13" s="61">
        <f>AX13+BB12</f>
        <v>79</v>
      </c>
      <c r="BC13" s="61">
        <f>AY13+BC12</f>
        <v>0</v>
      </c>
      <c r="BD13" s="62">
        <f>BD12/F13</f>
        <v>0.91320754716981134</v>
      </c>
      <c r="BE13" s="61">
        <f>BA13+BE12</f>
        <v>10</v>
      </c>
      <c r="BF13" s="61">
        <f>BB13+BF12</f>
        <v>79</v>
      </c>
      <c r="BG13" s="61">
        <f>BC13+BG12</f>
        <v>0</v>
      </c>
      <c r="BH13" s="62">
        <f>BH12/F13</f>
        <v>0.91320754716981134</v>
      </c>
    </row>
    <row r="15" spans="1:60" x14ac:dyDescent="0.25">
      <c r="A15" s="18"/>
      <c r="B15" s="23"/>
      <c r="C15" s="24"/>
      <c r="D15" s="24"/>
      <c r="E15" s="25"/>
      <c r="F15" s="1"/>
      <c r="G15" s="2"/>
      <c r="H15" s="49"/>
      <c r="I15" s="49"/>
      <c r="J15" s="58"/>
      <c r="K15" s="12"/>
      <c r="L15" s="12"/>
      <c r="M15" s="9"/>
      <c r="N15" s="9"/>
      <c r="O15" s="9"/>
      <c r="P15" s="1"/>
      <c r="Q15" s="9"/>
      <c r="R15" s="9"/>
      <c r="S15" s="9"/>
      <c r="T15" s="1"/>
      <c r="U15" s="9"/>
      <c r="V15" s="9"/>
      <c r="W15" s="9"/>
      <c r="X15" s="1"/>
      <c r="Y15" s="9"/>
      <c r="Z15" s="9"/>
      <c r="AA15" s="9"/>
      <c r="AB15" s="1"/>
      <c r="AC15" s="9"/>
      <c r="AD15" s="9"/>
      <c r="AE15" s="9"/>
      <c r="AF15" s="1"/>
      <c r="AG15" s="9"/>
      <c r="AH15" s="9"/>
      <c r="AI15" s="9"/>
      <c r="AJ15" s="1"/>
      <c r="AK15" s="9"/>
      <c r="AL15" s="9"/>
      <c r="AM15" s="9"/>
      <c r="AN15" s="1"/>
      <c r="AO15" s="9"/>
      <c r="AP15" s="9"/>
      <c r="AQ15" s="9"/>
      <c r="AR15" s="1"/>
      <c r="AS15" s="9"/>
      <c r="AT15" s="9"/>
      <c r="AU15" s="9"/>
      <c r="AV15" s="1"/>
      <c r="AW15" s="9"/>
      <c r="AX15" s="9"/>
      <c r="AY15" s="9"/>
      <c r="AZ15" s="1"/>
      <c r="BA15" s="9"/>
      <c r="BB15" s="9"/>
      <c r="BC15" s="9"/>
      <c r="BD15" s="1"/>
      <c r="BE15" s="9"/>
      <c r="BF15" s="9"/>
      <c r="BG15" s="9"/>
      <c r="BH15" s="1"/>
    </row>
    <row r="16" spans="1:60" x14ac:dyDescent="0.25">
      <c r="A16" s="138" t="s">
        <v>322</v>
      </c>
      <c r="B16" s="146" t="s">
        <v>323</v>
      </c>
      <c r="C16" s="78">
        <v>6</v>
      </c>
      <c r="D16" s="78">
        <v>1064</v>
      </c>
      <c r="E16" s="79">
        <v>21</v>
      </c>
      <c r="F16" s="1">
        <f>IF(B16="MAL",E16,IF(E16&gt;=11,E16+variables!$B$1,11))</f>
        <v>22</v>
      </c>
      <c r="G16" s="2">
        <f>$BH16/F16</f>
        <v>0.95454545454545459</v>
      </c>
      <c r="H16" s="49">
        <v>21</v>
      </c>
      <c r="I16" s="49">
        <f>+H16+J16</f>
        <v>21</v>
      </c>
      <c r="J16" s="58"/>
      <c r="K16" s="21" t="s">
        <v>384</v>
      </c>
      <c r="L16" s="209" t="s">
        <v>384</v>
      </c>
      <c r="M16" s="9"/>
      <c r="N16" s="9"/>
      <c r="O16" s="9"/>
      <c r="P16" s="49">
        <f>SUM(M16:O16)+H16</f>
        <v>21</v>
      </c>
      <c r="Q16" s="9"/>
      <c r="R16" s="9"/>
      <c r="S16" s="9"/>
      <c r="T16" s="1">
        <f>SUM(P16:S16)</f>
        <v>21</v>
      </c>
      <c r="U16" s="9"/>
      <c r="V16" s="9"/>
      <c r="W16" s="9"/>
      <c r="X16" s="1">
        <f>SUM(T16:W16)</f>
        <v>21</v>
      </c>
      <c r="Y16" s="9"/>
      <c r="Z16" s="9"/>
      <c r="AA16" s="9"/>
      <c r="AB16" s="1">
        <f>SUM(X16:AA16)</f>
        <v>21</v>
      </c>
      <c r="AC16" s="9"/>
      <c r="AD16" s="9"/>
      <c r="AE16" s="9"/>
      <c r="AF16" s="1">
        <f>SUM(AB16:AE16)</f>
        <v>21</v>
      </c>
      <c r="AG16" s="9"/>
      <c r="AH16" s="9"/>
      <c r="AI16" s="9"/>
      <c r="AJ16" s="1">
        <f>SUM(AF16:AI16)</f>
        <v>21</v>
      </c>
      <c r="AK16" s="9"/>
      <c r="AL16" s="9"/>
      <c r="AM16" s="9"/>
      <c r="AN16" s="1">
        <f>SUM(AJ16:AM16)</f>
        <v>21</v>
      </c>
      <c r="AO16" s="9"/>
      <c r="AP16" s="9"/>
      <c r="AQ16" s="9"/>
      <c r="AR16" s="1">
        <f>SUM(AN16:AQ16)</f>
        <v>21</v>
      </c>
      <c r="AS16" s="9"/>
      <c r="AT16" s="9"/>
      <c r="AU16" s="9"/>
      <c r="AV16" s="1">
        <f>SUM(AR16:AU16)</f>
        <v>21</v>
      </c>
      <c r="AW16" s="9"/>
      <c r="AX16" s="9"/>
      <c r="AY16" s="9"/>
      <c r="AZ16" s="1">
        <f>SUM(AV16:AY16)</f>
        <v>21</v>
      </c>
      <c r="BA16" s="9"/>
      <c r="BB16" s="9"/>
      <c r="BC16" s="9"/>
      <c r="BD16" s="1">
        <f>SUM(AZ16:BC16)</f>
        <v>21</v>
      </c>
      <c r="BE16" s="9"/>
      <c r="BF16" s="9"/>
      <c r="BG16" s="9"/>
      <c r="BH16" s="1">
        <f>SUM(BD16:BG16)</f>
        <v>21</v>
      </c>
    </row>
    <row r="17" spans="1:60" x14ac:dyDescent="0.25">
      <c r="A17" s="1" t="s">
        <v>360</v>
      </c>
      <c r="B17" s="1"/>
      <c r="C17" s="1"/>
      <c r="D17" s="1"/>
      <c r="E17" s="12"/>
      <c r="F17" s="1"/>
      <c r="G17" s="1"/>
      <c r="H17" s="49"/>
      <c r="I17" s="49"/>
      <c r="J17" s="49"/>
      <c r="K17" s="12"/>
      <c r="L17" s="12"/>
      <c r="M17" s="1">
        <f t="shared" ref="M17:AL17" si="19">SUM(M16:M16)</f>
        <v>0</v>
      </c>
      <c r="N17" s="1">
        <f t="shared" si="19"/>
        <v>0</v>
      </c>
      <c r="O17" s="1">
        <f t="shared" si="19"/>
        <v>0</v>
      </c>
      <c r="P17" s="1">
        <f t="shared" si="19"/>
        <v>21</v>
      </c>
      <c r="Q17" s="1">
        <f t="shared" si="19"/>
        <v>0</v>
      </c>
      <c r="R17" s="1">
        <f t="shared" si="19"/>
        <v>0</v>
      </c>
      <c r="S17" s="1">
        <f t="shared" si="19"/>
        <v>0</v>
      </c>
      <c r="T17" s="1">
        <f t="shared" si="19"/>
        <v>21</v>
      </c>
      <c r="U17" s="1">
        <f t="shared" si="19"/>
        <v>0</v>
      </c>
      <c r="V17" s="1">
        <f t="shared" si="19"/>
        <v>0</v>
      </c>
      <c r="W17" s="1">
        <f t="shared" si="19"/>
        <v>0</v>
      </c>
      <c r="X17" s="1">
        <f t="shared" si="19"/>
        <v>21</v>
      </c>
      <c r="Y17" s="1">
        <f t="shared" si="19"/>
        <v>0</v>
      </c>
      <c r="Z17" s="1">
        <f t="shared" si="19"/>
        <v>0</v>
      </c>
      <c r="AA17" s="1">
        <f t="shared" si="19"/>
        <v>0</v>
      </c>
      <c r="AB17" s="1">
        <f t="shared" si="19"/>
        <v>21</v>
      </c>
      <c r="AC17" s="1">
        <f t="shared" si="19"/>
        <v>0</v>
      </c>
      <c r="AD17" s="1">
        <f t="shared" si="19"/>
        <v>0</v>
      </c>
      <c r="AE17" s="1">
        <f t="shared" si="19"/>
        <v>0</v>
      </c>
      <c r="AF17" s="1">
        <f t="shared" si="19"/>
        <v>21</v>
      </c>
      <c r="AG17" s="1">
        <f t="shared" si="19"/>
        <v>0</v>
      </c>
      <c r="AH17" s="1">
        <f t="shared" si="19"/>
        <v>0</v>
      </c>
      <c r="AI17" s="1">
        <f t="shared" si="19"/>
        <v>0</v>
      </c>
      <c r="AJ17" s="1">
        <f t="shared" si="19"/>
        <v>21</v>
      </c>
      <c r="AK17" s="1">
        <f t="shared" si="19"/>
        <v>0</v>
      </c>
      <c r="AL17" s="1">
        <f t="shared" si="19"/>
        <v>0</v>
      </c>
      <c r="AM17" s="1">
        <f t="shared" ref="AM17:BD17" si="20">SUM(AM16:AM16)</f>
        <v>0</v>
      </c>
      <c r="AN17" s="1">
        <f t="shared" si="20"/>
        <v>21</v>
      </c>
      <c r="AO17" s="1">
        <f t="shared" si="20"/>
        <v>0</v>
      </c>
      <c r="AP17" s="1">
        <f t="shared" si="20"/>
        <v>0</v>
      </c>
      <c r="AQ17" s="1">
        <f t="shared" si="20"/>
        <v>0</v>
      </c>
      <c r="AR17" s="1">
        <f t="shared" si="20"/>
        <v>21</v>
      </c>
      <c r="AS17" s="1">
        <f t="shared" si="20"/>
        <v>0</v>
      </c>
      <c r="AT17" s="1">
        <f t="shared" si="20"/>
        <v>0</v>
      </c>
      <c r="AU17" s="1">
        <f t="shared" si="20"/>
        <v>0</v>
      </c>
      <c r="AV17" s="1">
        <f t="shared" si="20"/>
        <v>21</v>
      </c>
      <c r="AW17" s="1">
        <f t="shared" si="20"/>
        <v>0</v>
      </c>
      <c r="AX17" s="1">
        <f t="shared" si="20"/>
        <v>0</v>
      </c>
      <c r="AY17" s="1">
        <f t="shared" si="20"/>
        <v>0</v>
      </c>
      <c r="AZ17" s="1">
        <f t="shared" si="20"/>
        <v>21</v>
      </c>
      <c r="BA17" s="1">
        <f t="shared" si="20"/>
        <v>0</v>
      </c>
      <c r="BB17" s="1">
        <f t="shared" si="20"/>
        <v>0</v>
      </c>
      <c r="BC17" s="1">
        <f t="shared" si="20"/>
        <v>0</v>
      </c>
      <c r="BD17" s="1">
        <f t="shared" si="20"/>
        <v>21</v>
      </c>
      <c r="BE17" s="1">
        <f>SUM(BE16:BE16)</f>
        <v>0</v>
      </c>
      <c r="BF17" s="1">
        <f>SUM(BF16:BF16)</f>
        <v>0</v>
      </c>
      <c r="BG17" s="1">
        <f>SUM(BG16:BG16)</f>
        <v>0</v>
      </c>
      <c r="BH17" s="1">
        <f>SUM(BH16:BH16)</f>
        <v>21</v>
      </c>
    </row>
    <row r="18" spans="1:60" x14ac:dyDescent="0.25">
      <c r="A18" s="1"/>
      <c r="B18" s="1" t="s">
        <v>31</v>
      </c>
      <c r="C18" s="1">
        <f>COUNT(C16:C16)</f>
        <v>1</v>
      </c>
      <c r="D18" s="1"/>
      <c r="E18" s="12">
        <f>SUM(E16:E16)</f>
        <v>21</v>
      </c>
      <c r="F18" s="1">
        <f>SUM(F16:F16)</f>
        <v>22</v>
      </c>
      <c r="G18" s="2">
        <f>$BH17/F18</f>
        <v>0.95454545454545459</v>
      </c>
      <c r="H18" s="49">
        <f>SUM(H16:H16)</f>
        <v>21</v>
      </c>
      <c r="I18" s="49">
        <f>SUM(I16:I16)</f>
        <v>21</v>
      </c>
      <c r="J18" s="49">
        <f>SUM(J16:J16)</f>
        <v>0</v>
      </c>
      <c r="K18" s="12"/>
      <c r="L18" s="12"/>
      <c r="M18" s="1"/>
      <c r="N18" s="1"/>
      <c r="O18" s="1"/>
      <c r="P18" s="2">
        <f>P17/F18</f>
        <v>0.95454545454545459</v>
      </c>
      <c r="Q18" s="1">
        <f>M17+Q17</f>
        <v>0</v>
      </c>
      <c r="R18" s="1">
        <f>N17+R17</f>
        <v>0</v>
      </c>
      <c r="S18" s="1">
        <f>O17+S17</f>
        <v>0</v>
      </c>
      <c r="T18" s="2">
        <f>T17/F18</f>
        <v>0.95454545454545459</v>
      </c>
      <c r="U18" s="1">
        <f>Q18+U17</f>
        <v>0</v>
      </c>
      <c r="V18" s="1">
        <f>R18+V17</f>
        <v>0</v>
      </c>
      <c r="W18" s="1">
        <f>S18+W17</f>
        <v>0</v>
      </c>
      <c r="X18" s="2">
        <f>X17/F18</f>
        <v>0.95454545454545459</v>
      </c>
      <c r="Y18" s="1">
        <f>U18+Y17</f>
        <v>0</v>
      </c>
      <c r="Z18" s="1">
        <f>V18+Z17</f>
        <v>0</v>
      </c>
      <c r="AA18" s="1">
        <f>W18+AA17</f>
        <v>0</v>
      </c>
      <c r="AB18" s="2">
        <f>AB17/F18</f>
        <v>0.95454545454545459</v>
      </c>
      <c r="AC18" s="1">
        <f>Y18+AC17</f>
        <v>0</v>
      </c>
      <c r="AD18" s="1">
        <f>Z18+AD17</f>
        <v>0</v>
      </c>
      <c r="AE18" s="1">
        <f>AA18+AE17</f>
        <v>0</v>
      </c>
      <c r="AF18" s="2">
        <f>AF17/F18</f>
        <v>0.95454545454545459</v>
      </c>
      <c r="AG18" s="1">
        <f>AC18+AG17</f>
        <v>0</v>
      </c>
      <c r="AH18" s="1">
        <f>AD18+AH17</f>
        <v>0</v>
      </c>
      <c r="AI18" s="1">
        <f>AE18+AI17</f>
        <v>0</v>
      </c>
      <c r="AJ18" s="2">
        <f>AJ17/F18</f>
        <v>0.95454545454545459</v>
      </c>
      <c r="AK18" s="1">
        <f>AG18+AK17</f>
        <v>0</v>
      </c>
      <c r="AL18" s="1">
        <f>AH18+AL17</f>
        <v>0</v>
      </c>
      <c r="AM18" s="1">
        <f>AI18+AM17</f>
        <v>0</v>
      </c>
      <c r="AN18" s="2">
        <f>AN17/F18</f>
        <v>0.95454545454545459</v>
      </c>
      <c r="AO18" s="1">
        <f>AK18+AO17</f>
        <v>0</v>
      </c>
      <c r="AP18" s="1">
        <f>AL18+AP17</f>
        <v>0</v>
      </c>
      <c r="AQ18" s="1">
        <f>AM18+AQ17</f>
        <v>0</v>
      </c>
      <c r="AR18" s="2">
        <f>AR17/F18</f>
        <v>0.95454545454545459</v>
      </c>
      <c r="AS18" s="1">
        <f>AO18+AS17</f>
        <v>0</v>
      </c>
      <c r="AT18" s="1">
        <f>AP18+AT17</f>
        <v>0</v>
      </c>
      <c r="AU18" s="1">
        <f>AQ18+AU17</f>
        <v>0</v>
      </c>
      <c r="AV18" s="2">
        <f>AV17/F18</f>
        <v>0.95454545454545459</v>
      </c>
      <c r="AW18" s="1">
        <f>AS18+AW17</f>
        <v>0</v>
      </c>
      <c r="AX18" s="1">
        <f>AT18+AX17</f>
        <v>0</v>
      </c>
      <c r="AY18" s="1">
        <f>AU18+AY17</f>
        <v>0</v>
      </c>
      <c r="AZ18" s="2">
        <f>AZ17/F18</f>
        <v>0.95454545454545459</v>
      </c>
      <c r="BA18" s="1">
        <f>AW18+BA17</f>
        <v>0</v>
      </c>
      <c r="BB18" s="1">
        <f>AX18+BB17</f>
        <v>0</v>
      </c>
      <c r="BC18" s="1">
        <f>AY18+BC17</f>
        <v>0</v>
      </c>
      <c r="BD18" s="2">
        <f>BD17/F18</f>
        <v>0.95454545454545459</v>
      </c>
      <c r="BE18" s="1">
        <f>BA18+BE17</f>
        <v>0</v>
      </c>
      <c r="BF18" s="1">
        <f>BB18+BF17</f>
        <v>0</v>
      </c>
      <c r="BG18" s="1">
        <f>BC18+BG17</f>
        <v>0</v>
      </c>
      <c r="BH18" s="2">
        <f>BH17/F18</f>
        <v>0.95454545454545459</v>
      </c>
    </row>
    <row r="20" spans="1:60" x14ac:dyDescent="0.25">
      <c r="A20" s="18" t="s">
        <v>324</v>
      </c>
      <c r="B20" s="1"/>
      <c r="C20" s="1"/>
      <c r="D20" s="1"/>
      <c r="E20" s="25"/>
      <c r="F20" s="1"/>
      <c r="G20" s="2"/>
      <c r="H20" s="49"/>
      <c r="I20" s="49"/>
      <c r="J20" s="58"/>
      <c r="K20" s="21">
        <v>2027</v>
      </c>
      <c r="L20" s="21">
        <v>2026</v>
      </c>
      <c r="M20" s="9"/>
      <c r="N20" s="9"/>
      <c r="O20" s="9"/>
      <c r="P20" s="49"/>
      <c r="Q20" s="9"/>
      <c r="R20" s="9"/>
      <c r="S20" s="9"/>
      <c r="T20" s="1"/>
      <c r="U20" s="9"/>
      <c r="V20" s="9"/>
      <c r="W20" s="9"/>
      <c r="X20" s="1"/>
      <c r="Y20" s="9"/>
      <c r="Z20" s="9"/>
      <c r="AA20" s="9"/>
      <c r="AB20" s="1"/>
      <c r="AC20" s="9"/>
      <c r="AD20" s="9"/>
      <c r="AE20" s="9"/>
      <c r="AF20" s="1"/>
      <c r="AG20" s="9"/>
      <c r="AH20" s="9"/>
      <c r="AI20" s="9"/>
      <c r="AJ20" s="1"/>
      <c r="AK20" s="9"/>
      <c r="AL20" s="9"/>
      <c r="AM20" s="9"/>
      <c r="AN20" s="1"/>
      <c r="AO20" s="9"/>
      <c r="AP20" s="9"/>
      <c r="AQ20" s="9"/>
      <c r="AR20" s="1"/>
      <c r="AS20" s="9"/>
      <c r="AT20" s="9"/>
      <c r="AU20" s="9"/>
      <c r="AV20" s="1"/>
      <c r="AW20" s="9"/>
      <c r="AX20" s="9"/>
      <c r="AY20" s="9"/>
      <c r="AZ20" s="1"/>
      <c r="BA20" s="9"/>
      <c r="BB20" s="9"/>
      <c r="BC20" s="9"/>
      <c r="BD20" s="1"/>
      <c r="BE20" s="9"/>
      <c r="BF20" s="9"/>
      <c r="BG20" s="9"/>
      <c r="BH20" s="1"/>
    </row>
    <row r="21" spans="1:60" s="65" customFormat="1" x14ac:dyDescent="0.25">
      <c r="A21" s="61" t="s">
        <v>360</v>
      </c>
      <c r="B21" s="98" t="s">
        <v>325</v>
      </c>
      <c r="C21" s="99">
        <v>6</v>
      </c>
      <c r="D21" s="99">
        <v>1865</v>
      </c>
      <c r="E21" s="99">
        <v>30</v>
      </c>
      <c r="F21" s="1">
        <f t="shared" ref="F21:F27" si="21">E21+1</f>
        <v>31</v>
      </c>
      <c r="G21" s="62">
        <f t="shared" ref="G21:G27" si="22">$BH21/F21</f>
        <v>0.80645161290322576</v>
      </c>
      <c r="H21" s="63">
        <v>22</v>
      </c>
      <c r="I21" s="63">
        <f t="shared" ref="I21:I27" si="23">+H21+J21</f>
        <v>22</v>
      </c>
      <c r="J21" s="70"/>
      <c r="K21" s="21">
        <v>2027</v>
      </c>
      <c r="L21" s="21">
        <v>2026</v>
      </c>
      <c r="M21" s="64"/>
      <c r="N21" s="64"/>
      <c r="O21" s="64"/>
      <c r="P21" s="63">
        <f t="shared" ref="P21:P27" si="24">SUM(M21:O21)+H21</f>
        <v>22</v>
      </c>
      <c r="Q21" s="64"/>
      <c r="R21" s="64"/>
      <c r="S21" s="64"/>
      <c r="T21" s="61">
        <f t="shared" ref="T21:T27" si="25">SUM(P21:S21)</f>
        <v>22</v>
      </c>
      <c r="U21" s="64"/>
      <c r="V21" s="64"/>
      <c r="W21" s="64"/>
      <c r="X21" s="61">
        <f t="shared" ref="X21:X27" si="26">SUM(T21:W21)</f>
        <v>22</v>
      </c>
      <c r="Y21" s="64">
        <v>3</v>
      </c>
      <c r="Z21" s="64"/>
      <c r="AA21" s="64"/>
      <c r="AB21" s="61">
        <f t="shared" ref="AB21:AB27" si="27">SUM(X21:AA21)</f>
        <v>25</v>
      </c>
      <c r="AC21" s="64"/>
      <c r="AD21" s="64"/>
      <c r="AE21" s="64"/>
      <c r="AF21" s="61">
        <f t="shared" ref="AF21:AF27" si="28">SUM(AB21:AE21)</f>
        <v>25</v>
      </c>
      <c r="AG21" s="64"/>
      <c r="AH21" s="64"/>
      <c r="AI21" s="64"/>
      <c r="AJ21" s="61">
        <f t="shared" ref="AJ21:AJ27" si="29">SUM(AF21:AI21)</f>
        <v>25</v>
      </c>
      <c r="AK21" s="64"/>
      <c r="AL21" s="64"/>
      <c r="AM21" s="64"/>
      <c r="AN21" s="61">
        <f t="shared" ref="AN21:AN27" si="30">SUM(AJ21:AM21)</f>
        <v>25</v>
      </c>
      <c r="AO21" s="64"/>
      <c r="AP21" s="64"/>
      <c r="AQ21" s="64"/>
      <c r="AR21" s="61">
        <f t="shared" ref="AR21:AR27" si="31">SUM(AN21:AQ21)</f>
        <v>25</v>
      </c>
      <c r="AS21" s="64"/>
      <c r="AT21" s="64"/>
      <c r="AU21" s="64"/>
      <c r="AV21" s="61">
        <f t="shared" ref="AV21:AV27" si="32">SUM(AR21:AU21)</f>
        <v>25</v>
      </c>
      <c r="AW21" s="64"/>
      <c r="AX21" s="64"/>
      <c r="AY21" s="64"/>
      <c r="AZ21" s="61">
        <f t="shared" ref="AZ21:AZ27" si="33">SUM(AV21:AY21)</f>
        <v>25</v>
      </c>
      <c r="BA21" s="64"/>
      <c r="BB21" s="64"/>
      <c r="BC21" s="64"/>
      <c r="BD21" s="61">
        <f t="shared" ref="BD21:BD27" si="34">SUM(AZ21:BC21)</f>
        <v>25</v>
      </c>
      <c r="BE21" s="64"/>
      <c r="BF21" s="64"/>
      <c r="BG21" s="64"/>
      <c r="BH21" s="61">
        <f t="shared" ref="BH21:BH27" si="35">SUM(BD21:BG21)</f>
        <v>25</v>
      </c>
    </row>
    <row r="22" spans="1:60" s="65" customFormat="1" x14ac:dyDescent="0.25">
      <c r="A22" s="61" t="s">
        <v>360</v>
      </c>
      <c r="B22" s="98" t="s">
        <v>326</v>
      </c>
      <c r="C22" s="99">
        <v>9</v>
      </c>
      <c r="D22" s="99">
        <v>1621</v>
      </c>
      <c r="E22" s="99">
        <v>34</v>
      </c>
      <c r="F22" s="1">
        <f t="shared" si="21"/>
        <v>35</v>
      </c>
      <c r="G22" s="62">
        <f t="shared" si="22"/>
        <v>0.97142857142857142</v>
      </c>
      <c r="H22" s="63">
        <v>19</v>
      </c>
      <c r="I22" s="63">
        <f t="shared" si="23"/>
        <v>19</v>
      </c>
      <c r="J22" s="70"/>
      <c r="K22" s="21">
        <v>2027</v>
      </c>
      <c r="L22" s="21">
        <v>2026</v>
      </c>
      <c r="M22" s="64"/>
      <c r="N22" s="64">
        <v>15</v>
      </c>
      <c r="O22" s="64"/>
      <c r="P22" s="63">
        <f t="shared" si="24"/>
        <v>34</v>
      </c>
      <c r="Q22" s="64"/>
      <c r="R22" s="64"/>
      <c r="S22" s="64"/>
      <c r="T22" s="61">
        <f t="shared" si="25"/>
        <v>34</v>
      </c>
      <c r="U22" s="64"/>
      <c r="V22" s="64"/>
      <c r="W22" s="64"/>
      <c r="X22" s="61">
        <f t="shared" si="26"/>
        <v>34</v>
      </c>
      <c r="Y22" s="64"/>
      <c r="Z22" s="64"/>
      <c r="AA22" s="64"/>
      <c r="AB22" s="61">
        <f t="shared" si="27"/>
        <v>34</v>
      </c>
      <c r="AC22" s="64"/>
      <c r="AD22" s="64"/>
      <c r="AE22" s="64"/>
      <c r="AF22" s="61">
        <f t="shared" si="28"/>
        <v>34</v>
      </c>
      <c r="AG22" s="64"/>
      <c r="AH22" s="64"/>
      <c r="AI22" s="64"/>
      <c r="AJ22" s="61">
        <f t="shared" si="29"/>
        <v>34</v>
      </c>
      <c r="AK22" s="64"/>
      <c r="AL22" s="64"/>
      <c r="AM22" s="64"/>
      <c r="AN22" s="61">
        <f t="shared" si="30"/>
        <v>34</v>
      </c>
      <c r="AO22" s="64"/>
      <c r="AP22" s="64"/>
      <c r="AQ22" s="64"/>
      <c r="AR22" s="61">
        <f t="shared" si="31"/>
        <v>34</v>
      </c>
      <c r="AS22" s="64"/>
      <c r="AT22" s="64"/>
      <c r="AU22" s="64"/>
      <c r="AV22" s="61">
        <f t="shared" si="32"/>
        <v>34</v>
      </c>
      <c r="AW22" s="64"/>
      <c r="AX22" s="64"/>
      <c r="AY22" s="64"/>
      <c r="AZ22" s="61">
        <f t="shared" si="33"/>
        <v>34</v>
      </c>
      <c r="BA22" s="64"/>
      <c r="BB22" s="64"/>
      <c r="BC22" s="64"/>
      <c r="BD22" s="61">
        <f t="shared" si="34"/>
        <v>34</v>
      </c>
      <c r="BE22" s="64"/>
      <c r="BF22" s="64"/>
      <c r="BG22" s="64"/>
      <c r="BH22" s="61">
        <f t="shared" si="35"/>
        <v>34</v>
      </c>
    </row>
    <row r="23" spans="1:60" s="65" customFormat="1" x14ac:dyDescent="0.25">
      <c r="A23" s="61" t="s">
        <v>360</v>
      </c>
      <c r="B23" s="98" t="s">
        <v>327</v>
      </c>
      <c r="C23" s="99">
        <v>14</v>
      </c>
      <c r="D23" s="99">
        <v>2312</v>
      </c>
      <c r="E23" s="99">
        <v>18</v>
      </c>
      <c r="F23" s="1">
        <f t="shared" si="21"/>
        <v>19</v>
      </c>
      <c r="G23" s="62">
        <f t="shared" si="22"/>
        <v>0.89473684210526316</v>
      </c>
      <c r="H23" s="63">
        <v>17</v>
      </c>
      <c r="I23" s="63">
        <f t="shared" si="23"/>
        <v>17</v>
      </c>
      <c r="J23" s="70"/>
      <c r="K23" s="21">
        <v>2027</v>
      </c>
      <c r="L23" s="21">
        <v>2026</v>
      </c>
      <c r="M23" s="64"/>
      <c r="N23" s="64"/>
      <c r="O23" s="64"/>
      <c r="P23" s="63">
        <f t="shared" si="24"/>
        <v>17</v>
      </c>
      <c r="Q23" s="64"/>
      <c r="R23" s="64"/>
      <c r="S23" s="64"/>
      <c r="T23" s="61">
        <f t="shared" si="25"/>
        <v>17</v>
      </c>
      <c r="U23" s="64"/>
      <c r="V23" s="64"/>
      <c r="W23" s="64"/>
      <c r="X23" s="61">
        <f t="shared" si="26"/>
        <v>17</v>
      </c>
      <c r="Y23" s="64"/>
      <c r="Z23" s="64"/>
      <c r="AA23" s="64"/>
      <c r="AB23" s="61">
        <f t="shared" si="27"/>
        <v>17</v>
      </c>
      <c r="AC23" s="64"/>
      <c r="AD23" s="64"/>
      <c r="AE23" s="64"/>
      <c r="AF23" s="61">
        <f t="shared" si="28"/>
        <v>17</v>
      </c>
      <c r="AG23" s="64"/>
      <c r="AH23" s="64"/>
      <c r="AI23" s="64"/>
      <c r="AJ23" s="61">
        <f t="shared" si="29"/>
        <v>17</v>
      </c>
      <c r="AK23" s="64"/>
      <c r="AL23" s="64"/>
      <c r="AM23" s="64"/>
      <c r="AN23" s="61">
        <f t="shared" si="30"/>
        <v>17</v>
      </c>
      <c r="AO23" s="64"/>
      <c r="AP23" s="64"/>
      <c r="AQ23" s="64"/>
      <c r="AR23" s="61">
        <f t="shared" si="31"/>
        <v>17</v>
      </c>
      <c r="AS23" s="64"/>
      <c r="AT23" s="64"/>
      <c r="AU23" s="64"/>
      <c r="AV23" s="61">
        <f t="shared" si="32"/>
        <v>17</v>
      </c>
      <c r="AW23" s="64"/>
      <c r="AX23" s="64"/>
      <c r="AY23" s="64"/>
      <c r="AZ23" s="61">
        <f t="shared" si="33"/>
        <v>17</v>
      </c>
      <c r="BA23" s="64"/>
      <c r="BB23" s="64"/>
      <c r="BC23" s="64"/>
      <c r="BD23" s="61">
        <f t="shared" si="34"/>
        <v>17</v>
      </c>
      <c r="BE23" s="64"/>
      <c r="BF23" s="64"/>
      <c r="BG23" s="64"/>
      <c r="BH23" s="61">
        <f t="shared" si="35"/>
        <v>17</v>
      </c>
    </row>
    <row r="24" spans="1:60" s="65" customFormat="1" x14ac:dyDescent="0.25">
      <c r="A24" s="61" t="s">
        <v>360</v>
      </c>
      <c r="B24" s="98" t="s">
        <v>328</v>
      </c>
      <c r="C24" s="99">
        <v>21</v>
      </c>
      <c r="D24" s="99">
        <v>2112</v>
      </c>
      <c r="E24" s="99">
        <v>27</v>
      </c>
      <c r="F24" s="1">
        <f t="shared" si="21"/>
        <v>28</v>
      </c>
      <c r="G24" s="62">
        <f t="shared" si="22"/>
        <v>0.5357142857142857</v>
      </c>
      <c r="H24" s="63">
        <v>15</v>
      </c>
      <c r="I24" s="63">
        <f t="shared" si="23"/>
        <v>15</v>
      </c>
      <c r="J24" s="70"/>
      <c r="K24" s="21">
        <v>2027</v>
      </c>
      <c r="L24" s="21">
        <v>2026</v>
      </c>
      <c r="M24" s="64"/>
      <c r="N24" s="64"/>
      <c r="O24" s="64"/>
      <c r="P24" s="63">
        <f t="shared" si="24"/>
        <v>15</v>
      </c>
      <c r="Q24" s="64"/>
      <c r="R24" s="64"/>
      <c r="S24" s="64"/>
      <c r="T24" s="61">
        <f t="shared" si="25"/>
        <v>15</v>
      </c>
      <c r="U24" s="64"/>
      <c r="V24" s="64"/>
      <c r="W24" s="64"/>
      <c r="X24" s="61">
        <f t="shared" si="26"/>
        <v>15</v>
      </c>
      <c r="Y24" s="64"/>
      <c r="Z24" s="64"/>
      <c r="AA24" s="64"/>
      <c r="AB24" s="61">
        <f t="shared" si="27"/>
        <v>15</v>
      </c>
      <c r="AC24" s="64"/>
      <c r="AD24" s="64"/>
      <c r="AE24" s="64"/>
      <c r="AF24" s="61">
        <f t="shared" si="28"/>
        <v>15</v>
      </c>
      <c r="AG24" s="64"/>
      <c r="AH24" s="64"/>
      <c r="AI24" s="64"/>
      <c r="AJ24" s="61">
        <f t="shared" si="29"/>
        <v>15</v>
      </c>
      <c r="AK24" s="64"/>
      <c r="AL24" s="64"/>
      <c r="AM24" s="64"/>
      <c r="AN24" s="61">
        <f t="shared" si="30"/>
        <v>15</v>
      </c>
      <c r="AO24" s="64"/>
      <c r="AP24" s="64"/>
      <c r="AQ24" s="64"/>
      <c r="AR24" s="61">
        <f t="shared" si="31"/>
        <v>15</v>
      </c>
      <c r="AS24" s="64"/>
      <c r="AT24" s="64"/>
      <c r="AU24" s="64"/>
      <c r="AV24" s="61">
        <f t="shared" si="32"/>
        <v>15</v>
      </c>
      <c r="AW24" s="64"/>
      <c r="AX24" s="64"/>
      <c r="AY24" s="64"/>
      <c r="AZ24" s="61">
        <f t="shared" si="33"/>
        <v>15</v>
      </c>
      <c r="BA24" s="64"/>
      <c r="BB24" s="64"/>
      <c r="BC24" s="64"/>
      <c r="BD24" s="61">
        <f t="shared" si="34"/>
        <v>15</v>
      </c>
      <c r="BE24" s="64"/>
      <c r="BF24" s="64"/>
      <c r="BG24" s="64"/>
      <c r="BH24" s="61">
        <f t="shared" si="35"/>
        <v>15</v>
      </c>
    </row>
    <row r="25" spans="1:60" s="65" customFormat="1" x14ac:dyDescent="0.25">
      <c r="A25" s="61" t="s">
        <v>360</v>
      </c>
      <c r="B25" s="98" t="s">
        <v>329</v>
      </c>
      <c r="C25" s="99">
        <v>23</v>
      </c>
      <c r="D25" s="99">
        <v>2037</v>
      </c>
      <c r="E25" s="99">
        <v>52</v>
      </c>
      <c r="F25" s="1">
        <f t="shared" si="21"/>
        <v>53</v>
      </c>
      <c r="G25" s="62">
        <f t="shared" si="22"/>
        <v>1.0754716981132075</v>
      </c>
      <c r="H25" s="63">
        <v>24</v>
      </c>
      <c r="I25" s="63">
        <f t="shared" si="23"/>
        <v>24</v>
      </c>
      <c r="J25" s="70"/>
      <c r="K25" s="74">
        <v>2027</v>
      </c>
      <c r="L25" s="21">
        <v>2026</v>
      </c>
      <c r="M25" s="64"/>
      <c r="N25" s="64">
        <v>30</v>
      </c>
      <c r="O25" s="64">
        <v>1</v>
      </c>
      <c r="P25" s="63">
        <f t="shared" si="24"/>
        <v>55</v>
      </c>
      <c r="Q25" s="64"/>
      <c r="R25" s="64"/>
      <c r="S25" s="64"/>
      <c r="T25" s="61">
        <f t="shared" si="25"/>
        <v>55</v>
      </c>
      <c r="U25" s="64"/>
      <c r="V25" s="64"/>
      <c r="W25" s="64"/>
      <c r="X25" s="61">
        <f t="shared" si="26"/>
        <v>55</v>
      </c>
      <c r="Y25" s="64">
        <v>2</v>
      </c>
      <c r="Z25" s="64"/>
      <c r="AA25" s="64"/>
      <c r="AB25" s="61">
        <f t="shared" si="27"/>
        <v>57</v>
      </c>
      <c r="AC25" s="64"/>
      <c r="AD25" s="64"/>
      <c r="AE25" s="64"/>
      <c r="AF25" s="61">
        <f t="shared" si="28"/>
        <v>57</v>
      </c>
      <c r="AG25" s="64"/>
      <c r="AH25" s="64"/>
      <c r="AI25" s="64"/>
      <c r="AJ25" s="61">
        <f t="shared" si="29"/>
        <v>57</v>
      </c>
      <c r="AK25" s="64"/>
      <c r="AL25" s="64"/>
      <c r="AM25" s="64"/>
      <c r="AN25" s="61">
        <f t="shared" si="30"/>
        <v>57</v>
      </c>
      <c r="AO25" s="64"/>
      <c r="AP25" s="64"/>
      <c r="AQ25" s="64"/>
      <c r="AR25" s="61">
        <f t="shared" si="31"/>
        <v>57</v>
      </c>
      <c r="AS25" s="64"/>
      <c r="AT25" s="64"/>
      <c r="AU25" s="64"/>
      <c r="AV25" s="61">
        <f t="shared" si="32"/>
        <v>57</v>
      </c>
      <c r="AW25" s="64"/>
      <c r="AX25" s="64"/>
      <c r="AY25" s="64"/>
      <c r="AZ25" s="61">
        <f t="shared" si="33"/>
        <v>57</v>
      </c>
      <c r="BA25" s="64"/>
      <c r="BB25" s="64"/>
      <c r="BC25" s="64"/>
      <c r="BD25" s="61">
        <f t="shared" si="34"/>
        <v>57</v>
      </c>
      <c r="BE25" s="64"/>
      <c r="BF25" s="64"/>
      <c r="BG25" s="64"/>
      <c r="BH25" s="61">
        <f t="shared" si="35"/>
        <v>57</v>
      </c>
    </row>
    <row r="26" spans="1:60" s="65" customFormat="1" x14ac:dyDescent="0.25">
      <c r="A26" s="61" t="s">
        <v>360</v>
      </c>
      <c r="B26" s="90" t="s">
        <v>330</v>
      </c>
      <c r="C26" s="99">
        <v>38</v>
      </c>
      <c r="D26" s="99">
        <v>1464</v>
      </c>
      <c r="E26" s="99">
        <v>19</v>
      </c>
      <c r="F26" s="1">
        <f t="shared" si="21"/>
        <v>20</v>
      </c>
      <c r="G26" s="62">
        <f t="shared" si="22"/>
        <v>0.9</v>
      </c>
      <c r="H26" s="63">
        <v>2</v>
      </c>
      <c r="I26" s="63">
        <f t="shared" si="23"/>
        <v>2</v>
      </c>
      <c r="J26" s="70"/>
      <c r="K26" s="74">
        <v>2027</v>
      </c>
      <c r="L26" s="21">
        <v>2026</v>
      </c>
      <c r="M26" s="64"/>
      <c r="N26" s="64">
        <v>16</v>
      </c>
      <c r="O26" s="64"/>
      <c r="P26" s="63">
        <f t="shared" si="24"/>
        <v>18</v>
      </c>
      <c r="Q26" s="64"/>
      <c r="R26" s="64"/>
      <c r="S26" s="64"/>
      <c r="T26" s="61">
        <f t="shared" si="25"/>
        <v>18</v>
      </c>
      <c r="U26" s="64"/>
      <c r="V26" s="64"/>
      <c r="W26" s="64"/>
      <c r="X26" s="61">
        <f t="shared" si="26"/>
        <v>18</v>
      </c>
      <c r="Y26" s="64"/>
      <c r="Z26" s="64"/>
      <c r="AA26" s="64"/>
      <c r="AB26" s="61">
        <f t="shared" si="27"/>
        <v>18</v>
      </c>
      <c r="AC26" s="64"/>
      <c r="AD26" s="64"/>
      <c r="AE26" s="64"/>
      <c r="AF26" s="61">
        <f t="shared" si="28"/>
        <v>18</v>
      </c>
      <c r="AG26" s="64"/>
      <c r="AH26" s="64"/>
      <c r="AI26" s="64"/>
      <c r="AJ26" s="61">
        <f t="shared" si="29"/>
        <v>18</v>
      </c>
      <c r="AK26" s="64"/>
      <c r="AL26" s="64"/>
      <c r="AM26" s="64"/>
      <c r="AN26" s="61">
        <f t="shared" si="30"/>
        <v>18</v>
      </c>
      <c r="AO26" s="64"/>
      <c r="AP26" s="64"/>
      <c r="AQ26" s="64"/>
      <c r="AR26" s="61">
        <f t="shared" si="31"/>
        <v>18</v>
      </c>
      <c r="AS26" s="64"/>
      <c r="AT26" s="64"/>
      <c r="AU26" s="64"/>
      <c r="AV26" s="61">
        <f t="shared" si="32"/>
        <v>18</v>
      </c>
      <c r="AW26" s="64"/>
      <c r="AX26" s="64"/>
      <c r="AY26" s="64"/>
      <c r="AZ26" s="61">
        <f t="shared" si="33"/>
        <v>18</v>
      </c>
      <c r="BA26" s="64"/>
      <c r="BB26" s="64"/>
      <c r="BC26" s="64"/>
      <c r="BD26" s="61">
        <f t="shared" si="34"/>
        <v>18</v>
      </c>
      <c r="BE26" s="64"/>
      <c r="BF26" s="64"/>
      <c r="BG26" s="64"/>
      <c r="BH26" s="61">
        <f t="shared" si="35"/>
        <v>18</v>
      </c>
    </row>
    <row r="27" spans="1:60" s="65" customFormat="1" x14ac:dyDescent="0.25">
      <c r="A27" s="61" t="s">
        <v>360</v>
      </c>
      <c r="B27" s="98" t="s">
        <v>331</v>
      </c>
      <c r="C27" s="99">
        <v>41</v>
      </c>
      <c r="D27" s="99">
        <v>7591</v>
      </c>
      <c r="E27" s="99">
        <v>68</v>
      </c>
      <c r="F27" s="1">
        <f t="shared" si="21"/>
        <v>69</v>
      </c>
      <c r="G27" s="62">
        <f t="shared" si="22"/>
        <v>0.36231884057971014</v>
      </c>
      <c r="H27" s="63">
        <v>25</v>
      </c>
      <c r="I27" s="63">
        <f t="shared" si="23"/>
        <v>25</v>
      </c>
      <c r="J27" s="70"/>
      <c r="K27" s="74" t="s">
        <v>384</v>
      </c>
      <c r="L27" s="21">
        <v>2026</v>
      </c>
      <c r="M27" s="64"/>
      <c r="N27" s="64"/>
      <c r="O27" s="64"/>
      <c r="P27" s="63">
        <f t="shared" si="24"/>
        <v>25</v>
      </c>
      <c r="Q27" s="64"/>
      <c r="R27" s="64"/>
      <c r="S27" s="64"/>
      <c r="T27" s="61">
        <f t="shared" si="25"/>
        <v>25</v>
      </c>
      <c r="U27" s="64"/>
      <c r="V27" s="64"/>
      <c r="W27" s="64"/>
      <c r="X27" s="61">
        <f t="shared" si="26"/>
        <v>25</v>
      </c>
      <c r="Y27" s="64"/>
      <c r="Z27" s="64"/>
      <c r="AA27" s="64"/>
      <c r="AB27" s="61">
        <f t="shared" si="27"/>
        <v>25</v>
      </c>
      <c r="AC27" s="64"/>
      <c r="AD27" s="64"/>
      <c r="AE27" s="64"/>
      <c r="AF27" s="61">
        <f t="shared" si="28"/>
        <v>25</v>
      </c>
      <c r="AG27" s="64"/>
      <c r="AH27" s="64"/>
      <c r="AI27" s="64"/>
      <c r="AJ27" s="61">
        <f t="shared" si="29"/>
        <v>25</v>
      </c>
      <c r="AK27" s="64"/>
      <c r="AL27" s="64"/>
      <c r="AM27" s="64"/>
      <c r="AN27" s="61">
        <f t="shared" si="30"/>
        <v>25</v>
      </c>
      <c r="AO27" s="64"/>
      <c r="AP27" s="64"/>
      <c r="AQ27" s="64"/>
      <c r="AR27" s="61">
        <f t="shared" si="31"/>
        <v>25</v>
      </c>
      <c r="AS27" s="64"/>
      <c r="AT27" s="64"/>
      <c r="AU27" s="64"/>
      <c r="AV27" s="61">
        <f t="shared" si="32"/>
        <v>25</v>
      </c>
      <c r="AW27" s="64"/>
      <c r="AX27" s="64"/>
      <c r="AY27" s="64"/>
      <c r="AZ27" s="61">
        <f t="shared" si="33"/>
        <v>25</v>
      </c>
      <c r="BA27" s="64"/>
      <c r="BB27" s="64"/>
      <c r="BC27" s="64"/>
      <c r="BD27" s="61">
        <f t="shared" si="34"/>
        <v>25</v>
      </c>
      <c r="BE27" s="64"/>
      <c r="BF27" s="64"/>
      <c r="BG27" s="64"/>
      <c r="BH27" s="61">
        <f t="shared" si="35"/>
        <v>25</v>
      </c>
    </row>
    <row r="28" spans="1:60" s="65" customFormat="1" x14ac:dyDescent="0.25">
      <c r="A28" s="61"/>
      <c r="B28" s="61"/>
      <c r="C28" s="99"/>
      <c r="D28" s="99"/>
      <c r="E28" s="99"/>
      <c r="F28" s="61"/>
      <c r="G28" s="62"/>
      <c r="H28" s="63"/>
      <c r="I28" s="63"/>
      <c r="J28" s="70"/>
      <c r="K28" s="66"/>
      <c r="L28" s="74"/>
      <c r="M28" s="64"/>
      <c r="N28" s="64"/>
      <c r="O28" s="64"/>
      <c r="P28" s="61"/>
      <c r="Q28" s="64"/>
      <c r="R28" s="64"/>
      <c r="S28" s="64"/>
      <c r="T28" s="61"/>
      <c r="U28" s="64"/>
      <c r="V28" s="64"/>
      <c r="W28" s="64"/>
      <c r="X28" s="61"/>
      <c r="Y28" s="64"/>
      <c r="Z28" s="64"/>
      <c r="AA28" s="64"/>
      <c r="AB28" s="61"/>
      <c r="AC28" s="64"/>
      <c r="AD28" s="64"/>
      <c r="AE28" s="64"/>
      <c r="AF28" s="61"/>
      <c r="AG28" s="64"/>
      <c r="AH28" s="64"/>
      <c r="AI28" s="64"/>
      <c r="AJ28" s="61"/>
      <c r="AK28" s="64"/>
      <c r="AL28" s="64"/>
      <c r="AM28" s="64"/>
      <c r="AN28" s="61"/>
      <c r="AO28" s="64"/>
      <c r="AP28" s="64"/>
      <c r="AQ28" s="64"/>
      <c r="AR28" s="61"/>
      <c r="AS28" s="64"/>
      <c r="AT28" s="64"/>
      <c r="AU28" s="64"/>
      <c r="AV28" s="61"/>
      <c r="AW28" s="64"/>
      <c r="AX28" s="64"/>
      <c r="AY28" s="64"/>
      <c r="AZ28" s="61"/>
      <c r="BA28" s="64"/>
      <c r="BB28" s="64"/>
      <c r="BC28" s="64"/>
      <c r="BD28" s="61"/>
      <c r="BE28" s="64"/>
      <c r="BF28" s="64"/>
      <c r="BG28" s="64"/>
      <c r="BH28" s="61"/>
    </row>
    <row r="29" spans="1:60" s="65" customFormat="1" x14ac:dyDescent="0.25">
      <c r="A29" s="61"/>
      <c r="C29" s="61"/>
      <c r="D29" s="61"/>
      <c r="E29" s="66"/>
      <c r="F29" s="61"/>
      <c r="G29" s="61"/>
      <c r="H29" s="63"/>
      <c r="I29" s="63"/>
      <c r="J29" s="63"/>
      <c r="K29" s="159"/>
      <c r="L29" s="66"/>
      <c r="M29" s="61">
        <f>SUM(M21:M27)</f>
        <v>0</v>
      </c>
      <c r="N29" s="61">
        <f>SUM(N21:N27)</f>
        <v>61</v>
      </c>
      <c r="O29" s="61">
        <f>SUM(O21:O27)</f>
        <v>1</v>
      </c>
      <c r="P29" s="63">
        <f t="shared" ref="P29:AN29" si="36">SUM(P20:P27)</f>
        <v>186</v>
      </c>
      <c r="Q29" s="63">
        <f t="shared" si="36"/>
        <v>0</v>
      </c>
      <c r="R29" s="63">
        <f t="shared" si="36"/>
        <v>0</v>
      </c>
      <c r="S29" s="63">
        <f t="shared" si="36"/>
        <v>0</v>
      </c>
      <c r="T29" s="63">
        <f t="shared" si="36"/>
        <v>186</v>
      </c>
      <c r="U29" s="63">
        <f t="shared" si="36"/>
        <v>0</v>
      </c>
      <c r="V29" s="63">
        <f t="shared" si="36"/>
        <v>0</v>
      </c>
      <c r="W29" s="63">
        <f t="shared" si="36"/>
        <v>0</v>
      </c>
      <c r="X29" s="63">
        <f t="shared" si="36"/>
        <v>186</v>
      </c>
      <c r="Y29" s="63">
        <f t="shared" si="36"/>
        <v>5</v>
      </c>
      <c r="Z29" s="63">
        <f t="shared" si="36"/>
        <v>0</v>
      </c>
      <c r="AA29" s="63">
        <f t="shared" si="36"/>
        <v>0</v>
      </c>
      <c r="AB29" s="63">
        <f t="shared" si="36"/>
        <v>191</v>
      </c>
      <c r="AC29" s="63">
        <f t="shared" si="36"/>
        <v>0</v>
      </c>
      <c r="AD29" s="63">
        <f t="shared" si="36"/>
        <v>0</v>
      </c>
      <c r="AE29" s="63">
        <f t="shared" si="36"/>
        <v>0</v>
      </c>
      <c r="AF29" s="63">
        <f t="shared" si="36"/>
        <v>191</v>
      </c>
      <c r="AG29" s="63">
        <f t="shared" si="36"/>
        <v>0</v>
      </c>
      <c r="AH29" s="63">
        <f t="shared" si="36"/>
        <v>0</v>
      </c>
      <c r="AI29" s="63">
        <f t="shared" si="36"/>
        <v>0</v>
      </c>
      <c r="AJ29" s="63">
        <f t="shared" si="36"/>
        <v>191</v>
      </c>
      <c r="AK29" s="63">
        <f t="shared" si="36"/>
        <v>0</v>
      </c>
      <c r="AL29" s="63">
        <f t="shared" si="36"/>
        <v>0</v>
      </c>
      <c r="AM29" s="63">
        <f t="shared" si="36"/>
        <v>0</v>
      </c>
      <c r="AN29" s="63">
        <f t="shared" si="36"/>
        <v>191</v>
      </c>
      <c r="AO29" s="63">
        <f t="shared" ref="AO29:BH29" si="37">SUM(AO20:AO27)</f>
        <v>0</v>
      </c>
      <c r="AP29" s="63">
        <f t="shared" si="37"/>
        <v>0</v>
      </c>
      <c r="AQ29" s="63">
        <f t="shared" si="37"/>
        <v>0</v>
      </c>
      <c r="AR29" s="63">
        <f t="shared" si="37"/>
        <v>191</v>
      </c>
      <c r="AS29" s="63">
        <f t="shared" si="37"/>
        <v>0</v>
      </c>
      <c r="AT29" s="63">
        <f t="shared" si="37"/>
        <v>0</v>
      </c>
      <c r="AU29" s="63">
        <f t="shared" si="37"/>
        <v>0</v>
      </c>
      <c r="AV29" s="63">
        <f t="shared" si="37"/>
        <v>191</v>
      </c>
      <c r="AW29" s="63">
        <f t="shared" si="37"/>
        <v>0</v>
      </c>
      <c r="AX29" s="63">
        <f t="shared" si="37"/>
        <v>0</v>
      </c>
      <c r="AY29" s="63">
        <f t="shared" si="37"/>
        <v>0</v>
      </c>
      <c r="AZ29" s="63">
        <f t="shared" si="37"/>
        <v>191</v>
      </c>
      <c r="BA29" s="63">
        <f t="shared" si="37"/>
        <v>0</v>
      </c>
      <c r="BB29" s="63">
        <f t="shared" si="37"/>
        <v>0</v>
      </c>
      <c r="BC29" s="63">
        <f t="shared" si="37"/>
        <v>0</v>
      </c>
      <c r="BD29" s="63">
        <f t="shared" si="37"/>
        <v>191</v>
      </c>
      <c r="BE29" s="63">
        <f t="shared" si="37"/>
        <v>0</v>
      </c>
      <c r="BF29" s="63">
        <f t="shared" si="37"/>
        <v>0</v>
      </c>
      <c r="BG29" s="63">
        <f t="shared" si="37"/>
        <v>0</v>
      </c>
      <c r="BH29" s="63">
        <f t="shared" si="37"/>
        <v>191</v>
      </c>
    </row>
    <row r="30" spans="1:60" s="65" customFormat="1" x14ac:dyDescent="0.25">
      <c r="A30" s="61"/>
      <c r="B30" s="61" t="s">
        <v>31</v>
      </c>
      <c r="C30" s="61">
        <f>COUNT(C21:C27)</f>
        <v>7</v>
      </c>
      <c r="D30" s="61"/>
      <c r="E30" s="66">
        <f>SUM(E20:E27)</f>
        <v>248</v>
      </c>
      <c r="F30" s="61">
        <f>SUM(E20:E27)+1</f>
        <v>249</v>
      </c>
      <c r="G30" s="62">
        <f>$BH29/F30</f>
        <v>0.76706827309236947</v>
      </c>
      <c r="H30" s="63">
        <f>SUM(H20:H27)</f>
        <v>124</v>
      </c>
      <c r="I30" s="63">
        <f>SUM(I20:I27)</f>
        <v>124</v>
      </c>
      <c r="J30" s="63">
        <f>SUM(J20:J27)</f>
        <v>0</v>
      </c>
      <c r="K30" s="66"/>
      <c r="L30" s="66"/>
      <c r="M30" s="61">
        <f>M29</f>
        <v>0</v>
      </c>
      <c r="N30" s="61">
        <f t="shared" ref="N30:O30" si="38">N29</f>
        <v>61</v>
      </c>
      <c r="O30" s="61">
        <f t="shared" si="38"/>
        <v>1</v>
      </c>
      <c r="P30" s="62">
        <f>P29/F30</f>
        <v>0.74698795180722888</v>
      </c>
      <c r="Q30" s="61">
        <f>M29+Q29</f>
        <v>0</v>
      </c>
      <c r="R30" s="61">
        <f>N29+R29</f>
        <v>61</v>
      </c>
      <c r="S30" s="61">
        <f>O29+S29</f>
        <v>1</v>
      </c>
      <c r="T30" s="62">
        <f>T29/F30</f>
        <v>0.74698795180722888</v>
      </c>
      <c r="U30" s="61">
        <f>Q30+U29</f>
        <v>0</v>
      </c>
      <c r="V30" s="61">
        <f>R30+V29</f>
        <v>61</v>
      </c>
      <c r="W30" s="61">
        <f>S30+W29</f>
        <v>1</v>
      </c>
      <c r="X30" s="62">
        <f>X29/F30</f>
        <v>0.74698795180722888</v>
      </c>
      <c r="Y30" s="61">
        <f>U30+Y29</f>
        <v>5</v>
      </c>
      <c r="Z30" s="61">
        <f>V30+Z29</f>
        <v>61</v>
      </c>
      <c r="AA30" s="61">
        <f>W30+AA29</f>
        <v>1</v>
      </c>
      <c r="AB30" s="62">
        <f>AB29/F30</f>
        <v>0.76706827309236947</v>
      </c>
      <c r="AC30" s="61">
        <f>Y30+AC29</f>
        <v>5</v>
      </c>
      <c r="AD30" s="61">
        <f>Z30+AD29</f>
        <v>61</v>
      </c>
      <c r="AE30" s="61">
        <f>AA30+AE29</f>
        <v>1</v>
      </c>
      <c r="AF30" s="62">
        <f>AF29/F30</f>
        <v>0.76706827309236947</v>
      </c>
      <c r="AG30" s="61">
        <f>AC30+AG29</f>
        <v>5</v>
      </c>
      <c r="AH30" s="61">
        <f>AD30+AH29</f>
        <v>61</v>
      </c>
      <c r="AI30" s="61">
        <f>AE30+AI29</f>
        <v>1</v>
      </c>
      <c r="AJ30" s="62">
        <f>AJ29/F30</f>
        <v>0.76706827309236947</v>
      </c>
      <c r="AK30" s="61">
        <f>AG30+AK29</f>
        <v>5</v>
      </c>
      <c r="AL30" s="61">
        <f>AH30+AL29</f>
        <v>61</v>
      </c>
      <c r="AM30" s="61">
        <f>AI30+AM29</f>
        <v>1</v>
      </c>
      <c r="AN30" s="62">
        <f>AN29/F30</f>
        <v>0.76706827309236947</v>
      </c>
      <c r="AO30" s="61">
        <f>AK30+AO29</f>
        <v>5</v>
      </c>
      <c r="AP30" s="61">
        <f>AL30+AP29</f>
        <v>61</v>
      </c>
      <c r="AQ30" s="61">
        <f>AM30+AQ29</f>
        <v>1</v>
      </c>
      <c r="AR30" s="62">
        <f>AR29/F30</f>
        <v>0.76706827309236947</v>
      </c>
      <c r="AS30" s="61">
        <f>AO30+AS29</f>
        <v>5</v>
      </c>
      <c r="AT30" s="61">
        <f>AP30+AT29</f>
        <v>61</v>
      </c>
      <c r="AU30" s="61">
        <f>AQ30+AU29</f>
        <v>1</v>
      </c>
      <c r="AV30" s="62">
        <f>AV29/F30</f>
        <v>0.76706827309236947</v>
      </c>
      <c r="AW30" s="61">
        <f>AS30+AW29</f>
        <v>5</v>
      </c>
      <c r="AX30" s="61">
        <f>AT30+AX29</f>
        <v>61</v>
      </c>
      <c r="AY30" s="61">
        <f>AU30+AY29</f>
        <v>1</v>
      </c>
      <c r="AZ30" s="62">
        <f>AZ29/F30</f>
        <v>0.76706827309236947</v>
      </c>
      <c r="BA30" s="61">
        <f>AW30+BA29</f>
        <v>5</v>
      </c>
      <c r="BB30" s="61">
        <f>AX30+BB29</f>
        <v>61</v>
      </c>
      <c r="BC30" s="61">
        <f>AY30+BC29</f>
        <v>1</v>
      </c>
      <c r="BD30" s="62">
        <f>BD29/F30</f>
        <v>0.76706827309236947</v>
      </c>
      <c r="BE30" s="61">
        <f>BA30+BE29</f>
        <v>5</v>
      </c>
      <c r="BF30" s="61">
        <f>BB30+BF29</f>
        <v>61</v>
      </c>
      <c r="BG30" s="61">
        <f>BC30+BG29</f>
        <v>1</v>
      </c>
      <c r="BH30" s="62">
        <f>BH29/F30</f>
        <v>0.76706827309236947</v>
      </c>
    </row>
  </sheetData>
  <mergeCells count="12">
    <mergeCell ref="M1:P1"/>
    <mergeCell ref="BA1:BD1"/>
    <mergeCell ref="BE1:BH1"/>
    <mergeCell ref="Q1:T1"/>
    <mergeCell ref="U1:X1"/>
    <mergeCell ref="Y1:AB1"/>
    <mergeCell ref="AG1:AJ1"/>
    <mergeCell ref="AK1:AN1"/>
    <mergeCell ref="AS1:AV1"/>
    <mergeCell ref="AC1:AF1"/>
    <mergeCell ref="AO1:AR1"/>
    <mergeCell ref="AW1:AZ1"/>
  </mergeCells>
  <phoneticPr fontId="7" type="noConversion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N63"/>
  <sheetViews>
    <sheetView zoomScale="130" zoomScaleNormal="130" workbookViewId="0">
      <pane ySplit="5" topLeftCell="A26" activePane="bottomLeft" state="frozen"/>
      <selection pane="bottomLeft" activeCell="F2" sqref="F2"/>
    </sheetView>
  </sheetViews>
  <sheetFormatPr defaultColWidth="8.85546875" defaultRowHeight="15" x14ac:dyDescent="0.25"/>
  <cols>
    <col min="1" max="1" width="9.7109375" style="154" customWidth="1"/>
    <col min="2" max="2" width="18.28515625" style="154" customWidth="1"/>
    <col min="3" max="3" width="8.42578125" style="154" bestFit="1" customWidth="1"/>
    <col min="4" max="4" width="7.28515625" style="154" customWidth="1"/>
    <col min="5" max="5" width="7.42578125" style="154" customWidth="1"/>
    <col min="6" max="6" width="10.85546875" style="154" customWidth="1"/>
    <col min="7" max="9" width="5.42578125" style="154" bestFit="1" customWidth="1"/>
    <col min="10" max="10" width="5.140625" style="154" bestFit="1" customWidth="1"/>
    <col min="11" max="11" width="4.5703125" style="154" bestFit="1" customWidth="1"/>
    <col min="12" max="12" width="9.5703125" style="45" bestFit="1" customWidth="1"/>
    <col min="13" max="16384" width="8.85546875" style="154"/>
  </cols>
  <sheetData>
    <row r="1" spans="1:12" x14ac:dyDescent="0.25">
      <c r="A1" s="229" t="s">
        <v>376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1"/>
    </row>
    <row r="2" spans="1:12" x14ac:dyDescent="0.25">
      <c r="A2" s="32"/>
      <c r="B2" s="31"/>
      <c r="C2" s="31"/>
      <c r="D2" s="31"/>
      <c r="E2" s="31"/>
      <c r="F2" s="46">
        <f ca="1">TODAY()</f>
        <v>45947</v>
      </c>
      <c r="G2" s="31"/>
      <c r="H2" s="31"/>
      <c r="I2" s="31"/>
      <c r="J2" s="31"/>
      <c r="K2" s="31"/>
      <c r="L2" s="37"/>
    </row>
    <row r="3" spans="1:12" x14ac:dyDescent="0.25">
      <c r="A3" s="232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4"/>
    </row>
    <row r="4" spans="1:12" x14ac:dyDescent="0.25">
      <c r="A4" s="155"/>
      <c r="L4" s="37"/>
    </row>
    <row r="5" spans="1:12" ht="15.75" thickBot="1" x14ac:dyDescent="0.3">
      <c r="A5" s="33" t="s">
        <v>332</v>
      </c>
      <c r="B5" s="34" t="s">
        <v>333</v>
      </c>
      <c r="C5" s="34" t="s">
        <v>18</v>
      </c>
      <c r="D5" s="34" t="s">
        <v>334</v>
      </c>
      <c r="E5" s="34" t="s">
        <v>335</v>
      </c>
      <c r="F5" s="34" t="s">
        <v>336</v>
      </c>
      <c r="G5" s="34" t="s">
        <v>337</v>
      </c>
      <c r="H5" s="34" t="s">
        <v>338</v>
      </c>
      <c r="I5" s="34" t="s">
        <v>17</v>
      </c>
      <c r="J5" s="34" t="s">
        <v>339</v>
      </c>
      <c r="K5" s="34" t="s">
        <v>340</v>
      </c>
      <c r="L5" s="38" t="s">
        <v>341</v>
      </c>
    </row>
    <row r="6" spans="1:12" ht="15.75" thickTop="1" x14ac:dyDescent="0.25">
      <c r="A6" s="156">
        <f>A!C26</f>
        <v>7</v>
      </c>
      <c r="B6" s="12" t="str">
        <f>A!A17</f>
        <v>ARIZONA</v>
      </c>
      <c r="C6" s="157">
        <f>A!G26</f>
        <v>0.89935064935064934</v>
      </c>
      <c r="D6" s="12">
        <f>A!BE26</f>
        <v>4</v>
      </c>
      <c r="E6" s="12">
        <f>A!BF26</f>
        <v>30</v>
      </c>
      <c r="F6" s="12">
        <f>A!BG26</f>
        <v>1</v>
      </c>
      <c r="G6" s="158">
        <f>A!I26</f>
        <v>243</v>
      </c>
      <c r="H6" s="12">
        <f>SUM(D6:G6)</f>
        <v>278</v>
      </c>
      <c r="I6" s="12">
        <f>A!F26</f>
        <v>308</v>
      </c>
      <c r="J6" s="12">
        <f>A!J26</f>
        <v>1</v>
      </c>
      <c r="K6" s="12">
        <f>D6+F6</f>
        <v>5</v>
      </c>
      <c r="L6" s="39"/>
    </row>
    <row r="7" spans="1:12" x14ac:dyDescent="0.25">
      <c r="A7" s="156">
        <f>A!C34</f>
        <v>4</v>
      </c>
      <c r="B7" s="12" t="str">
        <f>A!A28</f>
        <v>ARKANSAS</v>
      </c>
      <c r="C7" s="157">
        <f>A!G34</f>
        <v>0.61481481481481481</v>
      </c>
      <c r="D7" s="12">
        <f>A!BE34</f>
        <v>0</v>
      </c>
      <c r="E7" s="12">
        <f>A!BF34</f>
        <v>38</v>
      </c>
      <c r="F7" s="12">
        <f>A!BG34</f>
        <v>0</v>
      </c>
      <c r="G7" s="158">
        <f>A!I34</f>
        <v>45</v>
      </c>
      <c r="H7" s="12">
        <f t="shared" ref="H7:H14" si="0">SUM(D7:G7)</f>
        <v>83</v>
      </c>
      <c r="I7" s="12">
        <f>A!F34</f>
        <v>135</v>
      </c>
      <c r="J7" s="12">
        <f>A!J34</f>
        <v>0</v>
      </c>
      <c r="K7" s="12">
        <f>D7+F7</f>
        <v>0</v>
      </c>
      <c r="L7" s="39"/>
    </row>
    <row r="8" spans="1:12" x14ac:dyDescent="0.25">
      <c r="A8" s="156">
        <f>'C'!C17</f>
        <v>12</v>
      </c>
      <c r="B8" s="12" t="str">
        <f>'C'!A3</f>
        <v>CALIFORNIA</v>
      </c>
      <c r="C8" s="157">
        <f>'C'!G17</f>
        <v>0.90804597701149425</v>
      </c>
      <c r="D8" s="12">
        <f>'C'!BE17</f>
        <v>12</v>
      </c>
      <c r="E8" s="12">
        <f>'C'!BF17</f>
        <v>106</v>
      </c>
      <c r="F8" s="12">
        <f>'C'!BG17</f>
        <v>0</v>
      </c>
      <c r="G8" s="158">
        <f>'C'!I17</f>
        <v>280</v>
      </c>
      <c r="H8" s="12">
        <f t="shared" si="0"/>
        <v>398</v>
      </c>
      <c r="I8" s="12">
        <f>'C'!F17</f>
        <v>435</v>
      </c>
      <c r="J8" s="12">
        <f>'C'!J17</f>
        <v>3</v>
      </c>
      <c r="K8" s="12">
        <f>F8+D8</f>
        <v>12</v>
      </c>
      <c r="L8" s="39"/>
    </row>
    <row r="9" spans="1:12" x14ac:dyDescent="0.25">
      <c r="A9" s="156">
        <f>'C'!C26</f>
        <v>5</v>
      </c>
      <c r="B9" s="12" t="str">
        <f>'C'!A19</f>
        <v>COLORADO</v>
      </c>
      <c r="C9" s="157">
        <f>'C'!G26</f>
        <v>0.47933884297520662</v>
      </c>
      <c r="D9" s="12">
        <f>'C'!BE26</f>
        <v>0</v>
      </c>
      <c r="E9" s="12">
        <f>'C'!BF26</f>
        <v>0</v>
      </c>
      <c r="F9" s="12">
        <f>'C'!BG26</f>
        <v>0</v>
      </c>
      <c r="G9" s="158">
        <f>'C'!I26</f>
        <v>61</v>
      </c>
      <c r="H9" s="12">
        <f t="shared" si="0"/>
        <v>61</v>
      </c>
      <c r="I9" s="12">
        <f>'C'!F26</f>
        <v>121</v>
      </c>
      <c r="J9" s="12">
        <f>'C'!J26</f>
        <v>3</v>
      </c>
      <c r="K9" s="12">
        <f t="shared" ref="K9:K14" si="1">D9+F9</f>
        <v>0</v>
      </c>
      <c r="L9" s="40"/>
    </row>
    <row r="10" spans="1:12" x14ac:dyDescent="0.25">
      <c r="A10" s="156">
        <f>D!C8</f>
        <v>3</v>
      </c>
      <c r="B10" s="12" t="str">
        <f>D!A3</f>
        <v>DELAWARE</v>
      </c>
      <c r="C10" s="157">
        <f>D!G8</f>
        <v>0.96666666666666667</v>
      </c>
      <c r="D10" s="12">
        <f>D!BE8</f>
        <v>1</v>
      </c>
      <c r="E10" s="12">
        <f>D!BF8</f>
        <v>14</v>
      </c>
      <c r="F10" s="12">
        <f>D!BG8</f>
        <v>0</v>
      </c>
      <c r="G10" s="158">
        <f>D!I8</f>
        <v>72</v>
      </c>
      <c r="H10" s="12">
        <f t="shared" si="0"/>
        <v>87</v>
      </c>
      <c r="I10" s="12">
        <f>D!F8</f>
        <v>90</v>
      </c>
      <c r="J10" s="12">
        <f>D!J8</f>
        <v>0</v>
      </c>
      <c r="K10" s="12">
        <f t="shared" si="1"/>
        <v>1</v>
      </c>
      <c r="L10" s="39"/>
    </row>
    <row r="11" spans="1:12" x14ac:dyDescent="0.25">
      <c r="A11" s="156">
        <f>F!C23</f>
        <v>18</v>
      </c>
      <c r="B11" s="12" t="str">
        <f>F!A3</f>
        <v>FLORIDA</v>
      </c>
      <c r="C11" s="157">
        <f>F!G23</f>
        <v>0.73406593406593401</v>
      </c>
      <c r="D11" s="12">
        <f>F!BE23</f>
        <v>14</v>
      </c>
      <c r="E11" s="12">
        <f>F!BF23</f>
        <v>77</v>
      </c>
      <c r="F11" s="12">
        <f>F!BG23</f>
        <v>4</v>
      </c>
      <c r="G11" s="158">
        <f>F!I23</f>
        <v>243</v>
      </c>
      <c r="H11" s="12">
        <f>SUM(D11:G11)</f>
        <v>338</v>
      </c>
      <c r="I11" s="12">
        <f>F!F23</f>
        <v>455</v>
      </c>
      <c r="J11" s="12">
        <f>F!J23</f>
        <v>4</v>
      </c>
      <c r="K11" s="12">
        <f t="shared" si="1"/>
        <v>18</v>
      </c>
      <c r="L11" s="41"/>
    </row>
    <row r="12" spans="1:12" x14ac:dyDescent="0.25">
      <c r="A12" s="156">
        <f>G!C9</f>
        <v>4</v>
      </c>
      <c r="B12" s="12" t="s">
        <v>95</v>
      </c>
      <c r="C12" s="157">
        <f>G!G9</f>
        <v>0.92957746478873238</v>
      </c>
      <c r="D12" s="12">
        <f>G!BE9</f>
        <v>14</v>
      </c>
      <c r="E12" s="12">
        <f>G!BF9</f>
        <v>29</v>
      </c>
      <c r="F12" s="12">
        <f>G!BG9</f>
        <v>0</v>
      </c>
      <c r="G12" s="158">
        <f>G!I9</f>
        <v>91</v>
      </c>
      <c r="H12" s="158">
        <f>SUM(D12:G12)</f>
        <v>134</v>
      </c>
      <c r="I12" s="12">
        <f>G!F9</f>
        <v>142</v>
      </c>
      <c r="J12" s="158">
        <f>G!J9</f>
        <v>2</v>
      </c>
      <c r="K12" s="12">
        <f t="shared" si="1"/>
        <v>14</v>
      </c>
      <c r="L12" s="41"/>
    </row>
    <row r="13" spans="1:12" x14ac:dyDescent="0.25">
      <c r="A13" s="156">
        <f>I!C10</f>
        <v>5</v>
      </c>
      <c r="B13" s="12" t="str">
        <f>I!A3</f>
        <v>ILLINOIS</v>
      </c>
      <c r="C13" s="157">
        <f>I!G10</f>
        <v>0.53846153846153844</v>
      </c>
      <c r="D13" s="12">
        <f>I!BI10</f>
        <v>2</v>
      </c>
      <c r="E13" s="12">
        <f>I!BO10</f>
        <v>0</v>
      </c>
      <c r="F13" s="12">
        <f>I!BP10</f>
        <v>0</v>
      </c>
      <c r="G13" s="158">
        <f>I!I10</f>
        <v>68</v>
      </c>
      <c r="H13" s="12">
        <f t="shared" si="0"/>
        <v>70</v>
      </c>
      <c r="I13" s="12">
        <f>I!F10</f>
        <v>130</v>
      </c>
      <c r="J13" s="12">
        <f>I!J10</f>
        <v>0</v>
      </c>
      <c r="K13" s="12">
        <f t="shared" si="1"/>
        <v>2</v>
      </c>
      <c r="L13" s="40"/>
    </row>
    <row r="14" spans="1:12" x14ac:dyDescent="0.25">
      <c r="A14" s="156">
        <v>3</v>
      </c>
      <c r="B14" s="12" t="s">
        <v>110</v>
      </c>
      <c r="C14" s="157">
        <f>I!G21</f>
        <v>0.95833333333333337</v>
      </c>
      <c r="D14" s="12">
        <f>I!BN21</f>
        <v>0</v>
      </c>
      <c r="E14" s="12">
        <f>I!BO21</f>
        <v>37</v>
      </c>
      <c r="F14" s="12">
        <f>I!BP21</f>
        <v>0</v>
      </c>
      <c r="G14" s="158">
        <f>I!I21</f>
        <v>56</v>
      </c>
      <c r="H14" s="12">
        <f t="shared" si="0"/>
        <v>93</v>
      </c>
      <c r="I14" s="12">
        <f>I!F21</f>
        <v>96</v>
      </c>
      <c r="J14" s="158">
        <f>I!J21</f>
        <v>1</v>
      </c>
      <c r="K14" s="12">
        <f t="shared" si="1"/>
        <v>0</v>
      </c>
      <c r="L14" s="40"/>
    </row>
    <row r="15" spans="1:12" x14ac:dyDescent="0.25">
      <c r="A15" s="156">
        <f>K!C10</f>
        <v>5</v>
      </c>
      <c r="B15" s="12" t="str">
        <f>K!A3</f>
        <v>KANSAS</v>
      </c>
      <c r="C15" s="157">
        <f>K!G10</f>
        <v>0.48255813953488375</v>
      </c>
      <c r="D15" s="12">
        <f>K!BE10</f>
        <v>5</v>
      </c>
      <c r="E15" s="12">
        <f>K!BF10</f>
        <v>34</v>
      </c>
      <c r="F15" s="12">
        <f>K!BG10</f>
        <v>1</v>
      </c>
      <c r="G15" s="158">
        <f>K!I10</f>
        <v>43</v>
      </c>
      <c r="H15" s="12">
        <f t="shared" ref="H15:H40" si="2">SUM(D15:G15)</f>
        <v>83</v>
      </c>
      <c r="I15" s="12">
        <f>K!F10</f>
        <v>172</v>
      </c>
      <c r="J15" s="12">
        <f>K!J10</f>
        <v>0</v>
      </c>
      <c r="K15" s="12">
        <f t="shared" ref="K15:K40" si="3">D15+F15</f>
        <v>6</v>
      </c>
      <c r="L15" s="39"/>
    </row>
    <row r="16" spans="1:12" x14ac:dyDescent="0.25">
      <c r="A16" s="156">
        <f>K!C18</f>
        <v>4</v>
      </c>
      <c r="B16" s="12" t="str">
        <f>K!A12</f>
        <v>KENTUCKY</v>
      </c>
      <c r="C16" s="157">
        <f>K!G18</f>
        <v>0.95370370370370372</v>
      </c>
      <c r="D16" s="12">
        <f>K!BE18</f>
        <v>1</v>
      </c>
      <c r="E16" s="12">
        <f>K!BF18</f>
        <v>70</v>
      </c>
      <c r="F16" s="12">
        <f>K!BG18</f>
        <v>2</v>
      </c>
      <c r="G16" s="158">
        <f>K!I18</f>
        <v>134</v>
      </c>
      <c r="H16" s="12">
        <f>SUM(D16:G16)</f>
        <v>207</v>
      </c>
      <c r="I16" s="12">
        <f>K!F18</f>
        <v>216</v>
      </c>
      <c r="J16" s="12">
        <f>K!J18</f>
        <v>1</v>
      </c>
      <c r="K16" s="12">
        <f>D16+F16</f>
        <v>3</v>
      </c>
      <c r="L16" s="40"/>
    </row>
    <row r="17" spans="1:12" x14ac:dyDescent="0.25">
      <c r="A17" s="156">
        <f>L!C8</f>
        <v>3</v>
      </c>
      <c r="B17" s="12" t="str">
        <f>L!A3</f>
        <v>LOUISIANA</v>
      </c>
      <c r="C17" s="157">
        <f>L!G8</f>
        <v>0.27350427350427353</v>
      </c>
      <c r="D17" s="12">
        <f>L!BE8</f>
        <v>0</v>
      </c>
      <c r="E17" s="12">
        <f>L!BF8</f>
        <v>0</v>
      </c>
      <c r="F17" s="12">
        <f>L!BG8</f>
        <v>0</v>
      </c>
      <c r="G17" s="158">
        <f>L!I8</f>
        <v>32</v>
      </c>
      <c r="H17" s="12">
        <f t="shared" si="2"/>
        <v>32</v>
      </c>
      <c r="I17" s="12">
        <f>L!F8</f>
        <v>117</v>
      </c>
      <c r="J17" s="12">
        <f>L!J8</f>
        <v>0</v>
      </c>
      <c r="K17" s="12">
        <f t="shared" si="3"/>
        <v>0</v>
      </c>
      <c r="L17" s="39"/>
    </row>
    <row r="18" spans="1:12" x14ac:dyDescent="0.25">
      <c r="A18" s="156">
        <f>M!C13</f>
        <v>8</v>
      </c>
      <c r="B18" s="12" t="str">
        <f>M!A3</f>
        <v>MARYLAND</v>
      </c>
      <c r="C18" s="157">
        <f>M!F13</f>
        <v>0.88659793814432986</v>
      </c>
      <c r="D18" s="12">
        <f>M!BD13</f>
        <v>2</v>
      </c>
      <c r="E18" s="12">
        <f>M!BE13</f>
        <v>83</v>
      </c>
      <c r="F18" s="12">
        <f>M!BF13</f>
        <v>0</v>
      </c>
      <c r="G18" s="158">
        <f>M!H13</f>
        <v>174</v>
      </c>
      <c r="H18" s="12">
        <f t="shared" ref="H18:H23" si="4">SUM(D18:G18)</f>
        <v>259</v>
      </c>
      <c r="I18" s="12">
        <f>M!E13</f>
        <v>291</v>
      </c>
      <c r="J18" s="12">
        <f>M!I13</f>
        <v>1</v>
      </c>
      <c r="K18" s="12">
        <f t="shared" ref="K18:K23" si="5">D18+F18</f>
        <v>2</v>
      </c>
      <c r="L18" s="40"/>
    </row>
    <row r="19" spans="1:12" x14ac:dyDescent="0.25">
      <c r="A19" s="156">
        <f>M!C31</f>
        <v>9</v>
      </c>
      <c r="B19" s="12" t="str">
        <f>M!A20</f>
        <v>MICHIGAN</v>
      </c>
      <c r="C19" s="157">
        <f>M!F31</f>
        <v>0.67611336032388669</v>
      </c>
      <c r="D19" s="12">
        <f>M!BD31</f>
        <v>5</v>
      </c>
      <c r="E19" s="12">
        <f>M!BE31</f>
        <v>65</v>
      </c>
      <c r="F19" s="12">
        <f>M!BF31</f>
        <v>3</v>
      </c>
      <c r="G19" s="158">
        <f>M!H31</f>
        <v>95</v>
      </c>
      <c r="H19" s="12">
        <f t="shared" si="4"/>
        <v>168</v>
      </c>
      <c r="I19" s="12">
        <f>M!E31</f>
        <v>247</v>
      </c>
      <c r="J19" s="12">
        <f>M!I31</f>
        <v>1</v>
      </c>
      <c r="K19" s="12">
        <f t="shared" si="5"/>
        <v>8</v>
      </c>
      <c r="L19" s="39"/>
    </row>
    <row r="20" spans="1:12" x14ac:dyDescent="0.25">
      <c r="A20" s="156">
        <f>M!C48</f>
        <v>13</v>
      </c>
      <c r="B20" s="12" t="str">
        <f>M!A33</f>
        <v>MINNESOTA</v>
      </c>
      <c r="C20" s="157">
        <f>M!F48</f>
        <v>0.75229357798165142</v>
      </c>
      <c r="D20" s="12">
        <f>M!BD48</f>
        <v>6</v>
      </c>
      <c r="E20" s="12">
        <f>M!BE48</f>
        <v>54</v>
      </c>
      <c r="F20" s="12">
        <f>M!BF48</f>
        <v>0</v>
      </c>
      <c r="G20" s="158">
        <f>M!H48</f>
        <v>189</v>
      </c>
      <c r="H20" s="12">
        <f t="shared" si="4"/>
        <v>249</v>
      </c>
      <c r="I20" s="12">
        <f>M!E48</f>
        <v>327</v>
      </c>
      <c r="J20" s="12">
        <f>M!I48</f>
        <v>3</v>
      </c>
      <c r="K20" s="12">
        <f t="shared" si="5"/>
        <v>6</v>
      </c>
      <c r="L20" s="39"/>
    </row>
    <row r="21" spans="1:12" x14ac:dyDescent="0.25">
      <c r="A21" s="156">
        <f>M!C58</f>
        <v>6</v>
      </c>
      <c r="B21" s="12" t="str">
        <f>M!A50</f>
        <v>MISSISSIPPI</v>
      </c>
      <c r="C21" s="157">
        <f>M!F58</f>
        <v>0.77575757575757576</v>
      </c>
      <c r="D21" s="12">
        <f>M!BD58</f>
        <v>0</v>
      </c>
      <c r="E21" s="12">
        <f>M!BE58</f>
        <v>8</v>
      </c>
      <c r="F21" s="12">
        <f>M!BF58</f>
        <v>0</v>
      </c>
      <c r="G21" s="158">
        <f>M!H58</f>
        <v>118</v>
      </c>
      <c r="H21" s="12">
        <f t="shared" si="4"/>
        <v>126</v>
      </c>
      <c r="I21" s="12">
        <f>M!E58</f>
        <v>165</v>
      </c>
      <c r="J21" s="12">
        <f>M!I58</f>
        <v>3</v>
      </c>
      <c r="K21" s="12">
        <f t="shared" si="5"/>
        <v>0</v>
      </c>
      <c r="L21" s="39"/>
    </row>
    <row r="22" spans="1:12" x14ac:dyDescent="0.25">
      <c r="A22" s="156">
        <f>M!C70</f>
        <v>8</v>
      </c>
      <c r="B22" s="12" t="str">
        <f>M!A60</f>
        <v>MISSOURI</v>
      </c>
      <c r="C22" s="157">
        <f>M!F70</f>
        <v>0.8810408921933085</v>
      </c>
      <c r="D22" s="12">
        <f>M!BD70</f>
        <v>6</v>
      </c>
      <c r="E22" s="12">
        <f>M!BE70</f>
        <v>60</v>
      </c>
      <c r="F22" s="12">
        <f>M!BF70</f>
        <v>1</v>
      </c>
      <c r="G22" s="158">
        <f>M!H70</f>
        <v>176</v>
      </c>
      <c r="H22" s="12">
        <f t="shared" si="4"/>
        <v>243</v>
      </c>
      <c r="I22" s="12">
        <f>M!E70</f>
        <v>269</v>
      </c>
      <c r="J22" s="12">
        <f>M!I70</f>
        <v>6</v>
      </c>
      <c r="K22" s="12">
        <f t="shared" si="5"/>
        <v>7</v>
      </c>
      <c r="L22" s="39"/>
    </row>
    <row r="23" spans="1:12" x14ac:dyDescent="0.25">
      <c r="A23" s="156">
        <f>N!C8</f>
        <v>3</v>
      </c>
      <c r="B23" s="12" t="str">
        <f>N!A3</f>
        <v>NEBRASKA</v>
      </c>
      <c r="C23" s="157">
        <f>N!G8</f>
        <v>0.86274509803921573</v>
      </c>
      <c r="D23" s="12">
        <f>N!BE8</f>
        <v>7</v>
      </c>
      <c r="E23" s="12">
        <f>N!BF8</f>
        <v>2</v>
      </c>
      <c r="F23" s="12">
        <f>N!BG8</f>
        <v>0</v>
      </c>
      <c r="G23" s="158">
        <f>N!I8</f>
        <v>79</v>
      </c>
      <c r="H23" s="12">
        <f t="shared" si="4"/>
        <v>88</v>
      </c>
      <c r="I23" s="12">
        <f>N!F8</f>
        <v>102</v>
      </c>
      <c r="J23" s="12">
        <f>N!J8</f>
        <v>0</v>
      </c>
      <c r="K23" s="12">
        <f t="shared" si="5"/>
        <v>7</v>
      </c>
      <c r="L23" s="40"/>
    </row>
    <row r="24" spans="1:12" x14ac:dyDescent="0.25">
      <c r="A24" s="156">
        <f>N!C27</f>
        <v>4</v>
      </c>
      <c r="B24" s="12" t="str">
        <f>N!A21</f>
        <v>NEW JERSEY</v>
      </c>
      <c r="C24" s="157">
        <f>N!G27</f>
        <v>0.8</v>
      </c>
      <c r="D24" s="12">
        <f>N!BE27</f>
        <v>0</v>
      </c>
      <c r="E24" s="12">
        <f>N!BF27</f>
        <v>28</v>
      </c>
      <c r="F24" s="12">
        <f>N!BG27</f>
        <v>0</v>
      </c>
      <c r="G24" s="158">
        <f>N!I27</f>
        <v>40</v>
      </c>
      <c r="H24" s="12">
        <f t="shared" si="2"/>
        <v>68</v>
      </c>
      <c r="I24" s="12">
        <f>N!F27</f>
        <v>85</v>
      </c>
      <c r="J24" s="12">
        <f>N!J27</f>
        <v>0</v>
      </c>
      <c r="K24" s="12">
        <f t="shared" si="3"/>
        <v>0</v>
      </c>
      <c r="L24" s="39"/>
    </row>
    <row r="25" spans="1:12" x14ac:dyDescent="0.25">
      <c r="A25" s="156">
        <f>N!C35</f>
        <v>4</v>
      </c>
      <c r="B25" s="12" t="str">
        <f>N!A29</f>
        <v>NEW MEXICO</v>
      </c>
      <c r="C25" s="157">
        <f>N!G35</f>
        <v>0.5714285714285714</v>
      </c>
      <c r="D25" s="12">
        <f>N!BE35</f>
        <v>0</v>
      </c>
      <c r="E25" s="12">
        <f>N!BF35</f>
        <v>0</v>
      </c>
      <c r="F25" s="12">
        <f>N!BG35</f>
        <v>0</v>
      </c>
      <c r="G25" s="158">
        <f>N!I35</f>
        <v>56</v>
      </c>
      <c r="H25" s="12">
        <f>SUM(D25:G25)</f>
        <v>56</v>
      </c>
      <c r="I25" s="12">
        <f>N!F35</f>
        <v>98</v>
      </c>
      <c r="J25" s="12">
        <f>N!J35</f>
        <v>0</v>
      </c>
      <c r="K25" s="12">
        <f>D25+F25</f>
        <v>0</v>
      </c>
      <c r="L25" s="40"/>
    </row>
    <row r="26" spans="1:12" x14ac:dyDescent="0.25">
      <c r="A26" s="156">
        <f>N!C46</f>
        <v>7</v>
      </c>
      <c r="B26" s="12" t="str">
        <f>N!A37</f>
        <v>NEW YORK</v>
      </c>
      <c r="C26" s="157">
        <f>N!G46</f>
        <v>0.64971751412429379</v>
      </c>
      <c r="D26" s="12">
        <f>N!BE46</f>
        <v>0</v>
      </c>
      <c r="E26" s="12">
        <f>N!BF46</f>
        <v>37</v>
      </c>
      <c r="F26" s="12">
        <f>N!BG46</f>
        <v>0</v>
      </c>
      <c r="G26" s="158">
        <f>N!I46</f>
        <v>79</v>
      </c>
      <c r="H26" s="12">
        <f t="shared" si="2"/>
        <v>116</v>
      </c>
      <c r="I26" s="12">
        <f>N!F46</f>
        <v>177</v>
      </c>
      <c r="J26" s="12">
        <f>N!J46</f>
        <v>1</v>
      </c>
      <c r="K26" s="12">
        <f t="shared" si="3"/>
        <v>0</v>
      </c>
      <c r="L26" s="40"/>
    </row>
    <row r="27" spans="1:12" x14ac:dyDescent="0.25">
      <c r="A27" s="156">
        <f>N!C61</f>
        <v>11</v>
      </c>
      <c r="B27" s="12" t="str">
        <f>N!A48</f>
        <v>NORTH CAROLINA</v>
      </c>
      <c r="C27" s="157">
        <f>N!G61</f>
        <v>0.81210191082802552</v>
      </c>
      <c r="D27" s="12">
        <f>N!BE61</f>
        <v>9</v>
      </c>
      <c r="E27" s="12">
        <f>N!BF61</f>
        <v>62</v>
      </c>
      <c r="F27" s="12">
        <f>N!BG61</f>
        <v>0</v>
      </c>
      <c r="G27" s="158">
        <f>N!I61</f>
        <v>188</v>
      </c>
      <c r="H27" s="12">
        <f t="shared" ref="H27:H34" si="6">SUM(D27:G27)</f>
        <v>259</v>
      </c>
      <c r="I27" s="12">
        <f>N!F61</f>
        <v>314</v>
      </c>
      <c r="J27" s="12">
        <f>N!J61</f>
        <v>6</v>
      </c>
      <c r="K27" s="12">
        <f>D27+F27</f>
        <v>9</v>
      </c>
      <c r="L27" s="40"/>
    </row>
    <row r="28" spans="1:12" x14ac:dyDescent="0.25">
      <c r="A28" s="156">
        <f>N!C71</f>
        <v>6</v>
      </c>
      <c r="B28" s="12" t="str">
        <f>N!A63</f>
        <v>NORTH DAKOTA</v>
      </c>
      <c r="C28" s="157">
        <f>N!G71</f>
        <v>0.6333333333333333</v>
      </c>
      <c r="D28" s="12">
        <f>N!BE71</f>
        <v>0</v>
      </c>
      <c r="E28" s="12">
        <f>N!BF71</f>
        <v>40</v>
      </c>
      <c r="F28" s="12">
        <f>N!BG71</f>
        <v>0</v>
      </c>
      <c r="G28" s="158">
        <f>N!I71</f>
        <v>74</v>
      </c>
      <c r="H28" s="12">
        <f t="shared" si="6"/>
        <v>114</v>
      </c>
      <c r="I28" s="12">
        <f>N!F71</f>
        <v>180</v>
      </c>
      <c r="J28" s="12">
        <f>N!J71</f>
        <v>0</v>
      </c>
      <c r="K28" s="12">
        <f>D28+F28</f>
        <v>0</v>
      </c>
      <c r="L28" s="39"/>
    </row>
    <row r="29" spans="1:12" x14ac:dyDescent="0.25">
      <c r="A29" s="156">
        <f>O!C16</f>
        <v>0</v>
      </c>
      <c r="B29" s="12" t="str">
        <f>O!A3</f>
        <v>OHIO</v>
      </c>
      <c r="C29" s="157">
        <f>O!F16</f>
        <v>0.83076923076923082</v>
      </c>
      <c r="D29" s="12">
        <f>O!BD16</f>
        <v>9</v>
      </c>
      <c r="E29" s="12">
        <f>O!BE16</f>
        <v>13</v>
      </c>
      <c r="F29" s="12">
        <f>O!BF16</f>
        <v>1</v>
      </c>
      <c r="G29" s="158">
        <f>O!H16</f>
        <v>247</v>
      </c>
      <c r="H29" s="12">
        <f t="shared" si="6"/>
        <v>270</v>
      </c>
      <c r="I29" s="12">
        <f>O!E16</f>
        <v>325</v>
      </c>
      <c r="J29" s="12">
        <f>O!I16</f>
        <v>0</v>
      </c>
      <c r="K29" s="12">
        <f>D29+F29</f>
        <v>10</v>
      </c>
      <c r="L29" s="40"/>
    </row>
    <row r="30" spans="1:12" x14ac:dyDescent="0.25">
      <c r="A30" s="156">
        <f>O!C27</f>
        <v>7</v>
      </c>
      <c r="B30" s="12" t="str">
        <f>O!A18</f>
        <v>OKLAHOMA</v>
      </c>
      <c r="C30" s="157">
        <f>O!F27</f>
        <v>0.34782608695652173</v>
      </c>
      <c r="D30" s="12">
        <f>O!BD27</f>
        <v>0</v>
      </c>
      <c r="E30" s="12">
        <f>O!BE27</f>
        <v>0</v>
      </c>
      <c r="F30" s="12">
        <f>O!BF27</f>
        <v>0</v>
      </c>
      <c r="G30" s="158">
        <f>O!H27</f>
        <v>72</v>
      </c>
      <c r="H30" s="12">
        <f t="shared" si="6"/>
        <v>72</v>
      </c>
      <c r="I30" s="12">
        <f>O!E27</f>
        <v>207</v>
      </c>
      <c r="J30" s="12">
        <f>O!I27</f>
        <v>0</v>
      </c>
      <c r="K30" s="12">
        <f>D30+F30</f>
        <v>0</v>
      </c>
      <c r="L30" s="40"/>
    </row>
    <row r="31" spans="1:12" x14ac:dyDescent="0.25">
      <c r="A31" s="156">
        <f>O!C37</f>
        <v>6</v>
      </c>
      <c r="B31" s="12" t="str">
        <f>O!A29</f>
        <v>OREGON</v>
      </c>
      <c r="C31" s="157">
        <f>O!F37</f>
        <v>0.76377952755905509</v>
      </c>
      <c r="D31" s="12">
        <f>O!BD37</f>
        <v>0</v>
      </c>
      <c r="E31" s="12">
        <f>O!BE37</f>
        <v>23</v>
      </c>
      <c r="F31" s="12">
        <f>O!BF37</f>
        <v>1</v>
      </c>
      <c r="G31" s="158">
        <f>O!H37</f>
        <v>74</v>
      </c>
      <c r="H31" s="12">
        <f t="shared" si="6"/>
        <v>98</v>
      </c>
      <c r="I31" s="12">
        <f>O!E37</f>
        <v>127</v>
      </c>
      <c r="J31" s="12">
        <f>O!I37</f>
        <v>1</v>
      </c>
      <c r="K31" s="12">
        <f>D31+F31</f>
        <v>1</v>
      </c>
      <c r="L31" s="40"/>
    </row>
    <row r="32" spans="1:12" x14ac:dyDescent="0.25">
      <c r="A32" s="156">
        <f>P!C13</f>
        <v>8</v>
      </c>
      <c r="B32" s="12" t="str">
        <f>P!A3</f>
        <v>PACIFIC AREAS</v>
      </c>
      <c r="C32" s="157">
        <f>P!G13</f>
        <v>0.93821510297482835</v>
      </c>
      <c r="D32" s="12">
        <f>P!BE13</f>
        <v>6</v>
      </c>
      <c r="E32" s="12">
        <f>P!BF13</f>
        <v>10</v>
      </c>
      <c r="F32" s="12">
        <f>P!BG13</f>
        <v>0</v>
      </c>
      <c r="G32" s="158">
        <f>P!I13</f>
        <v>395</v>
      </c>
      <c r="H32" s="12">
        <f t="shared" si="6"/>
        <v>411</v>
      </c>
      <c r="I32" s="12">
        <f>P!F13</f>
        <v>437</v>
      </c>
      <c r="J32" s="12">
        <f>P!J13</f>
        <v>1</v>
      </c>
      <c r="K32" s="12">
        <f t="shared" ref="K32" si="7">D32+F32</f>
        <v>6</v>
      </c>
      <c r="L32" s="40"/>
    </row>
    <row r="33" spans="1:14" x14ac:dyDescent="0.25">
      <c r="A33" s="156">
        <f>P!C28</f>
        <v>11</v>
      </c>
      <c r="B33" s="12" t="str">
        <f>P!A15</f>
        <v>PENNSYLVANIA</v>
      </c>
      <c r="C33" s="157">
        <f>P!G28</f>
        <v>0.80845070422535215</v>
      </c>
      <c r="D33" s="12">
        <f>P!BE28</f>
        <v>6</v>
      </c>
      <c r="E33" s="12">
        <f>P!BF28</f>
        <v>76</v>
      </c>
      <c r="F33" s="12">
        <f>P!BG28</f>
        <v>0</v>
      </c>
      <c r="G33" s="12">
        <f>P!I28</f>
        <v>211</v>
      </c>
      <c r="H33" s="12">
        <f t="shared" si="6"/>
        <v>293</v>
      </c>
      <c r="I33" s="12">
        <f>P!F28</f>
        <v>355</v>
      </c>
      <c r="J33" s="12">
        <f>P!J28</f>
        <v>6</v>
      </c>
      <c r="K33" s="12">
        <f>D33+F33</f>
        <v>6</v>
      </c>
      <c r="L33" s="40"/>
    </row>
    <row r="34" spans="1:14" x14ac:dyDescent="0.25">
      <c r="A34" s="156">
        <f>S!C11</f>
        <v>6</v>
      </c>
      <c r="B34" s="12" t="str">
        <f>S!A3</f>
        <v>SOUTH CAROLINA</v>
      </c>
      <c r="C34" s="157">
        <f>S!G11</f>
        <v>0.62790697674418605</v>
      </c>
      <c r="D34" s="12">
        <f>S!BE11</f>
        <v>0</v>
      </c>
      <c r="E34" s="12">
        <f>S!BF11</f>
        <v>11</v>
      </c>
      <c r="F34" s="12">
        <f>S!BG11</f>
        <v>0</v>
      </c>
      <c r="G34" s="158">
        <f>S!I11</f>
        <v>126</v>
      </c>
      <c r="H34" s="12">
        <f t="shared" si="6"/>
        <v>137</v>
      </c>
      <c r="I34" s="12">
        <f>S!F11</f>
        <v>215</v>
      </c>
      <c r="J34" s="12">
        <f>S!J11</f>
        <v>2</v>
      </c>
      <c r="K34" s="12">
        <f>D34+F34</f>
        <v>0</v>
      </c>
      <c r="L34" s="40"/>
    </row>
    <row r="35" spans="1:14" x14ac:dyDescent="0.25">
      <c r="A35" s="156">
        <f>S!C18</f>
        <v>3</v>
      </c>
      <c r="B35" s="12" t="str">
        <f>S!A13</f>
        <v>SOUTH DAKOTA</v>
      </c>
      <c r="C35" s="157">
        <f>S!G18</f>
        <v>0.44565217391304346</v>
      </c>
      <c r="D35" s="12">
        <f>S!BE18</f>
        <v>0</v>
      </c>
      <c r="E35" s="12">
        <f>S!BF18</f>
        <v>0</v>
      </c>
      <c r="F35" s="12">
        <f>S!BG18</f>
        <v>0</v>
      </c>
      <c r="G35" s="158">
        <f>S!I18</f>
        <v>41</v>
      </c>
      <c r="H35" s="12">
        <f t="shared" si="2"/>
        <v>41</v>
      </c>
      <c r="I35" s="12">
        <f>S!F18</f>
        <v>92</v>
      </c>
      <c r="J35" s="12">
        <f>S!J18</f>
        <v>0</v>
      </c>
      <c r="K35" s="12">
        <f t="shared" si="3"/>
        <v>0</v>
      </c>
      <c r="L35" s="40"/>
    </row>
    <row r="36" spans="1:14" x14ac:dyDescent="0.25">
      <c r="A36" s="156">
        <f>T!C8</f>
        <v>3</v>
      </c>
      <c r="B36" s="12" t="str">
        <f>T!A3</f>
        <v>TENNESSEE</v>
      </c>
      <c r="C36" s="157">
        <f>T!G8</f>
        <v>0.60377358490566035</v>
      </c>
      <c r="D36" s="12">
        <f>T!BE8</f>
        <v>1</v>
      </c>
      <c r="E36" s="12">
        <f>T!BF8</f>
        <v>2</v>
      </c>
      <c r="F36" s="12">
        <f>T!BG8</f>
        <v>0</v>
      </c>
      <c r="G36" s="158">
        <f>T!I8</f>
        <v>65</v>
      </c>
      <c r="H36" s="12">
        <f>SUM(D36:G36)</f>
        <v>68</v>
      </c>
      <c r="I36" s="12">
        <f>T!F8</f>
        <v>106</v>
      </c>
      <c r="J36" s="12">
        <f>T!J8</f>
        <v>4</v>
      </c>
      <c r="K36" s="12">
        <f>D36+F36</f>
        <v>1</v>
      </c>
      <c r="L36" s="40"/>
    </row>
    <row r="37" spans="1:14" x14ac:dyDescent="0.25">
      <c r="A37" s="156">
        <f>T!C24</f>
        <v>12</v>
      </c>
      <c r="B37" s="12" t="str">
        <f>T!A10</f>
        <v>TEXAS</v>
      </c>
      <c r="C37" s="157">
        <f>T!G24</f>
        <v>0.68069306930693074</v>
      </c>
      <c r="D37" s="12">
        <f>T!BE24</f>
        <v>27</v>
      </c>
      <c r="E37" s="12">
        <f>T!BF24</f>
        <v>48</v>
      </c>
      <c r="F37" s="12">
        <f>T!BG24</f>
        <v>5</v>
      </c>
      <c r="G37" s="158">
        <f>T!I24</f>
        <v>212</v>
      </c>
      <c r="H37" s="12">
        <f>SUM(D37:G37)</f>
        <v>292</v>
      </c>
      <c r="I37" s="12">
        <f>T!F24</f>
        <v>404</v>
      </c>
      <c r="J37" s="12">
        <f>T!J24</f>
        <v>6</v>
      </c>
      <c r="K37" s="12">
        <f>D37+F37</f>
        <v>32</v>
      </c>
      <c r="L37" s="40"/>
    </row>
    <row r="38" spans="1:14" x14ac:dyDescent="0.25">
      <c r="A38" s="156">
        <f>V!C16</f>
        <v>11</v>
      </c>
      <c r="B38" s="12" t="str">
        <f>V!A3</f>
        <v>VIRGINIA</v>
      </c>
      <c r="C38" s="157">
        <f>V!G16</f>
        <v>0.75263157894736843</v>
      </c>
      <c r="D38" s="12">
        <f>V!BE16</f>
        <v>3</v>
      </c>
      <c r="E38" s="12">
        <f>V!BF16</f>
        <v>38</v>
      </c>
      <c r="F38" s="12">
        <f>V!BG16</f>
        <v>0</v>
      </c>
      <c r="G38" s="158">
        <f>V!I16</f>
        <v>251</v>
      </c>
      <c r="H38" s="12">
        <f>SUM(D38:G38)</f>
        <v>292</v>
      </c>
      <c r="I38" s="12">
        <f>V!F16</f>
        <v>380</v>
      </c>
      <c r="J38" s="12">
        <f>V!J16</f>
        <v>6</v>
      </c>
      <c r="K38" s="12">
        <f>D38+F38</f>
        <v>3</v>
      </c>
      <c r="L38" s="40"/>
    </row>
    <row r="39" spans="1:14" x14ac:dyDescent="0.25">
      <c r="A39" s="156">
        <f>W!C13</f>
        <v>8</v>
      </c>
      <c r="B39" s="12" t="str">
        <f>W!A3</f>
        <v>WASHINGTON</v>
      </c>
      <c r="C39" s="157">
        <f>W!G13</f>
        <v>0.91320754716981134</v>
      </c>
      <c r="D39" s="12">
        <f>W!BE13</f>
        <v>10</v>
      </c>
      <c r="E39" s="12">
        <f>W!BF13</f>
        <v>79</v>
      </c>
      <c r="F39" s="12">
        <f>W!BG13</f>
        <v>0</v>
      </c>
      <c r="G39" s="158">
        <f>W!I13</f>
        <v>155</v>
      </c>
      <c r="H39" s="12">
        <f>SUM(D39:G39)</f>
        <v>244</v>
      </c>
      <c r="I39" s="12">
        <f>W!F13</f>
        <v>265</v>
      </c>
      <c r="J39" s="12">
        <f>W!J13</f>
        <v>2</v>
      </c>
      <c r="K39" s="12">
        <f>D39+F39</f>
        <v>10</v>
      </c>
      <c r="L39" s="40"/>
      <c r="N39" s="154">
        <f>SUM(A6:A40)</f>
        <v>234</v>
      </c>
    </row>
    <row r="40" spans="1:14" x14ac:dyDescent="0.25">
      <c r="A40" s="156">
        <f>W!C30</f>
        <v>7</v>
      </c>
      <c r="B40" s="12" t="str">
        <f>W!A20</f>
        <v>WISCONSIN</v>
      </c>
      <c r="C40" s="157">
        <f>W!G30</f>
        <v>0.76706827309236947</v>
      </c>
      <c r="D40" s="12">
        <f>W!BE30</f>
        <v>5</v>
      </c>
      <c r="E40" s="12">
        <f>W!BF30</f>
        <v>61</v>
      </c>
      <c r="F40" s="12">
        <f>W!BG30</f>
        <v>1</v>
      </c>
      <c r="G40" s="158">
        <f>W!I30</f>
        <v>124</v>
      </c>
      <c r="H40" s="12">
        <f t="shared" si="2"/>
        <v>191</v>
      </c>
      <c r="I40" s="12">
        <f>W!F30</f>
        <v>249</v>
      </c>
      <c r="J40" s="12">
        <f>W!J30</f>
        <v>0</v>
      </c>
      <c r="K40" s="12">
        <f t="shared" si="3"/>
        <v>6</v>
      </c>
      <c r="L40" s="40"/>
    </row>
    <row r="41" spans="1:14" x14ac:dyDescent="0.25">
      <c r="A41" s="235" t="s">
        <v>342</v>
      </c>
      <c r="B41" s="236"/>
      <c r="C41" s="236"/>
      <c r="D41" s="236"/>
      <c r="E41" s="236"/>
      <c r="F41" s="236"/>
      <c r="G41" s="236"/>
      <c r="H41" s="236"/>
      <c r="I41" s="236"/>
      <c r="J41" s="236"/>
      <c r="K41" s="236"/>
      <c r="L41" s="237"/>
    </row>
    <row r="42" spans="1:14" x14ac:dyDescent="0.25">
      <c r="A42" s="104">
        <v>11</v>
      </c>
      <c r="B42" s="105" t="s">
        <v>343</v>
      </c>
      <c r="C42" s="105"/>
      <c r="D42" s="105"/>
      <c r="E42" s="105"/>
      <c r="F42" s="105"/>
      <c r="G42" s="105"/>
      <c r="H42" s="105"/>
      <c r="I42" s="105"/>
      <c r="J42" s="105"/>
      <c r="K42" s="105"/>
      <c r="L42" s="103"/>
    </row>
    <row r="43" spans="1:14" x14ac:dyDescent="0.25">
      <c r="A43" s="156">
        <v>1</v>
      </c>
      <c r="B43" s="12" t="s">
        <v>344</v>
      </c>
      <c r="C43" s="157">
        <f>A!G5</f>
        <v>0.66666666666666663</v>
      </c>
      <c r="D43" s="12">
        <f>+A!BE5</f>
        <v>0</v>
      </c>
      <c r="E43" s="12">
        <f>+A!BF5</f>
        <v>0</v>
      </c>
      <c r="F43" s="12">
        <f>+A!BG5</f>
        <v>0</v>
      </c>
      <c r="G43" s="158">
        <f>A!I4</f>
        <v>6</v>
      </c>
      <c r="H43" s="12">
        <f>SUM(D43:G43)</f>
        <v>6</v>
      </c>
      <c r="I43" s="12">
        <f>+A!F5</f>
        <v>18</v>
      </c>
      <c r="J43" s="12">
        <f>+A!J4</f>
        <v>2</v>
      </c>
      <c r="K43" s="12">
        <f>D43+F43</f>
        <v>0</v>
      </c>
      <c r="L43" s="40"/>
    </row>
    <row r="44" spans="1:14" x14ac:dyDescent="0.25">
      <c r="A44" s="156">
        <v>1</v>
      </c>
      <c r="B44" s="12" t="s">
        <v>345</v>
      </c>
      <c r="C44" s="157">
        <f>A!G9</f>
        <v>0.8</v>
      </c>
      <c r="D44" s="12">
        <f>+A!BE10</f>
        <v>0</v>
      </c>
      <c r="E44" s="12">
        <f>+A!BF10</f>
        <v>0</v>
      </c>
      <c r="F44" s="12">
        <f>+A!BG10</f>
        <v>0</v>
      </c>
      <c r="G44" s="158">
        <f>A!I8</f>
        <v>16</v>
      </c>
      <c r="H44" s="12">
        <f>SUM(D44:G44)</f>
        <v>16</v>
      </c>
      <c r="I44" s="12">
        <f>+A!F9</f>
        <v>20</v>
      </c>
      <c r="J44" s="12">
        <f>+A!J10</f>
        <v>0</v>
      </c>
      <c r="K44" s="12">
        <f t="shared" ref="K44:K54" si="8">D44+F44</f>
        <v>0</v>
      </c>
      <c r="L44" s="40"/>
    </row>
    <row r="45" spans="1:14" s="159" customFormat="1" x14ac:dyDescent="0.25">
      <c r="A45" s="156">
        <v>1</v>
      </c>
      <c r="B45" s="12" t="str">
        <f>CONCATENATE(A!A13," ",A!C13)</f>
        <v>ALASKA 2</v>
      </c>
      <c r="C45" s="157">
        <f>A!G13</f>
        <v>0.35294117647058826</v>
      </c>
      <c r="D45" s="12">
        <f>A!BE15</f>
        <v>0</v>
      </c>
      <c r="E45" s="12">
        <f>A!BF15</f>
        <v>0</v>
      </c>
      <c r="F45" s="12">
        <f>A!BG15</f>
        <v>0</v>
      </c>
      <c r="G45" s="158">
        <f>A!I13</f>
        <v>15</v>
      </c>
      <c r="H45" s="12">
        <f t="shared" ref="H45:H47" si="9">SUM(D45:G45)</f>
        <v>15</v>
      </c>
      <c r="I45" s="12">
        <f>A!F14</f>
        <v>51</v>
      </c>
      <c r="J45" s="12">
        <f>A!J15</f>
        <v>0</v>
      </c>
      <c r="K45" s="12">
        <f t="shared" ref="K45:K48" si="10">D45+F45</f>
        <v>0</v>
      </c>
      <c r="L45" s="40"/>
    </row>
    <row r="46" spans="1:14" x14ac:dyDescent="0.25">
      <c r="A46" s="160">
        <v>1</v>
      </c>
      <c r="B46" s="66" t="s">
        <v>346</v>
      </c>
      <c r="C46" s="161">
        <f>E!G4</f>
        <v>0.956989247311828</v>
      </c>
      <c r="D46" s="66">
        <f>E!BE6</f>
        <v>3</v>
      </c>
      <c r="E46" s="66">
        <f>E!BF6</f>
        <v>0</v>
      </c>
      <c r="F46" s="66">
        <f>E!BG6</f>
        <v>0</v>
      </c>
      <c r="G46" s="162">
        <f>E!I4</f>
        <v>87</v>
      </c>
      <c r="H46" s="66">
        <f t="shared" si="9"/>
        <v>90</v>
      </c>
      <c r="I46" s="66">
        <f>E!F4</f>
        <v>93</v>
      </c>
      <c r="J46" s="162">
        <f>E!J4</f>
        <v>1</v>
      </c>
      <c r="K46" s="66">
        <f t="shared" si="10"/>
        <v>3</v>
      </c>
      <c r="L46" s="85"/>
    </row>
    <row r="47" spans="1:14" x14ac:dyDescent="0.25">
      <c r="A47" s="156">
        <v>1</v>
      </c>
      <c r="B47" s="66" t="s">
        <v>375</v>
      </c>
      <c r="C47" s="157">
        <f>H!G6</f>
        <v>0.90909090909090906</v>
      </c>
      <c r="D47" s="12">
        <f>H!BP6</f>
        <v>0</v>
      </c>
      <c r="E47" s="12">
        <f>H!BQ6</f>
        <v>0</v>
      </c>
      <c r="F47" s="12">
        <f>H!BR6</f>
        <v>0</v>
      </c>
      <c r="G47" s="158">
        <f>H!I4</f>
        <v>10</v>
      </c>
      <c r="H47" s="12">
        <f t="shared" si="9"/>
        <v>10</v>
      </c>
      <c r="I47" s="12">
        <f>H!F6</f>
        <v>11</v>
      </c>
      <c r="J47" s="12">
        <f>H!J6</f>
        <v>0</v>
      </c>
      <c r="K47" s="12">
        <f t="shared" si="10"/>
        <v>0</v>
      </c>
      <c r="L47" s="40"/>
    </row>
    <row r="48" spans="1:14" s="159" customFormat="1" x14ac:dyDescent="0.25">
      <c r="A48" s="156">
        <v>1</v>
      </c>
      <c r="B48" s="12" t="s">
        <v>347</v>
      </c>
      <c r="C48" s="157">
        <f>I!G12</f>
        <v>0.5957446808510638</v>
      </c>
      <c r="D48" s="12">
        <f>I!BN14</f>
        <v>3</v>
      </c>
      <c r="E48" s="12">
        <f>I!BO14</f>
        <v>5</v>
      </c>
      <c r="F48" s="12">
        <f>I!BP12</f>
        <v>0</v>
      </c>
      <c r="G48" s="158">
        <f>I!I12</f>
        <v>20</v>
      </c>
      <c r="H48" s="12">
        <f>SUM(D48:G48)</f>
        <v>28</v>
      </c>
      <c r="I48" s="12">
        <f>I!F12</f>
        <v>47</v>
      </c>
      <c r="J48" s="158">
        <f>I!J12</f>
        <v>0</v>
      </c>
      <c r="K48" s="12">
        <f t="shared" si="10"/>
        <v>3</v>
      </c>
      <c r="L48" s="40"/>
    </row>
    <row r="49" spans="1:14" x14ac:dyDescent="0.25">
      <c r="A49" s="156">
        <v>1</v>
      </c>
      <c r="B49" s="12" t="s">
        <v>348</v>
      </c>
      <c r="C49" s="157">
        <f>M!F18</f>
        <v>0.23255813953488372</v>
      </c>
      <c r="D49" s="12">
        <f>M!BD18</f>
        <v>0</v>
      </c>
      <c r="E49" s="12">
        <f>M!BE18</f>
        <v>0</v>
      </c>
      <c r="F49" s="12">
        <f>M!BF18</f>
        <v>0</v>
      </c>
      <c r="G49" s="158">
        <f>M!H16</f>
        <v>11</v>
      </c>
      <c r="H49" s="12">
        <f>SUM(D49:G49)</f>
        <v>11</v>
      </c>
      <c r="I49" s="12">
        <f>M!E18</f>
        <v>43</v>
      </c>
      <c r="J49" s="12">
        <f>M!I18</f>
        <v>1</v>
      </c>
      <c r="K49" s="12">
        <f t="shared" si="8"/>
        <v>0</v>
      </c>
      <c r="L49" s="39"/>
    </row>
    <row r="50" spans="1:14" x14ac:dyDescent="0.25">
      <c r="A50" s="156">
        <v>1</v>
      </c>
      <c r="B50" s="12" t="s">
        <v>349</v>
      </c>
      <c r="C50" s="157">
        <f>M!F73</f>
        <v>0.91935483870967738</v>
      </c>
      <c r="D50" s="12">
        <f>M!BD73</f>
        <v>0</v>
      </c>
      <c r="E50" s="12">
        <f>M!BE73</f>
        <v>0</v>
      </c>
      <c r="F50" s="12">
        <f>M!BF73</f>
        <v>0</v>
      </c>
      <c r="G50" s="158">
        <f>M!H73</f>
        <v>57</v>
      </c>
      <c r="H50" s="12">
        <f>SUM(D50:G50)</f>
        <v>57</v>
      </c>
      <c r="I50" s="12">
        <f>M!E73</f>
        <v>62</v>
      </c>
      <c r="J50" s="158">
        <f>M!I73</f>
        <v>0</v>
      </c>
      <c r="K50" s="12">
        <f>D50+F50</f>
        <v>0</v>
      </c>
      <c r="L50" s="39"/>
    </row>
    <row r="51" spans="1:14" s="159" customFormat="1" x14ac:dyDescent="0.25">
      <c r="A51" s="156">
        <v>1</v>
      </c>
      <c r="B51" s="12" t="s">
        <v>350</v>
      </c>
      <c r="C51" s="157">
        <f>N!G15</f>
        <v>0.46153846153846156</v>
      </c>
      <c r="D51" s="12">
        <f>N!BE16</f>
        <v>0</v>
      </c>
      <c r="E51" s="12">
        <f>N!BF16</f>
        <v>0</v>
      </c>
      <c r="F51" s="12">
        <f>N!BG16</f>
        <v>0</v>
      </c>
      <c r="G51" s="158">
        <f>N!I15</f>
        <v>18</v>
      </c>
      <c r="H51" s="12">
        <f t="shared" ref="H51:H54" si="11">SUM(D51:G51)</f>
        <v>18</v>
      </c>
      <c r="I51" s="12">
        <f>N!F15</f>
        <v>39</v>
      </c>
      <c r="J51" s="158">
        <f>N!J15</f>
        <v>0</v>
      </c>
      <c r="K51" s="12">
        <f t="shared" si="8"/>
        <v>0</v>
      </c>
      <c r="L51" s="39"/>
    </row>
    <row r="52" spans="1:14" x14ac:dyDescent="0.25">
      <c r="A52" s="156">
        <v>1</v>
      </c>
      <c r="B52" s="12" t="s">
        <v>351</v>
      </c>
      <c r="C52" s="157">
        <f>N!G18</f>
        <v>0.95918367346938771</v>
      </c>
      <c r="D52" s="12">
        <f>N!BE19</f>
        <v>0</v>
      </c>
      <c r="E52" s="12">
        <f>N!BF19</f>
        <v>4</v>
      </c>
      <c r="F52" s="12">
        <f>N!BG19</f>
        <v>0</v>
      </c>
      <c r="G52" s="158">
        <f>N!I19</f>
        <v>43</v>
      </c>
      <c r="H52" s="12">
        <f>SUM(D52:G52)</f>
        <v>47</v>
      </c>
      <c r="I52" s="12">
        <f>N!F19</f>
        <v>49</v>
      </c>
      <c r="J52" s="158">
        <f>N!J18</f>
        <v>0</v>
      </c>
      <c r="K52" s="12">
        <f>D52+F52</f>
        <v>0</v>
      </c>
      <c r="L52" s="39"/>
    </row>
    <row r="53" spans="1:14" x14ac:dyDescent="0.25">
      <c r="A53" s="156">
        <v>1</v>
      </c>
      <c r="B53" s="10" t="s">
        <v>352</v>
      </c>
      <c r="C53" s="157">
        <f>N!G11</f>
        <v>0.91836734693877553</v>
      </c>
      <c r="D53" s="12">
        <f>N!BE12</f>
        <v>1</v>
      </c>
      <c r="E53" s="12">
        <f>N!BF12</f>
        <v>0</v>
      </c>
      <c r="F53" s="12">
        <f>N!BG12</f>
        <v>0</v>
      </c>
      <c r="G53" s="158">
        <f>N!I11</f>
        <v>44</v>
      </c>
      <c r="H53" s="12">
        <f>SUM(D53:G53)</f>
        <v>45</v>
      </c>
      <c r="I53" s="12">
        <f>N!F11</f>
        <v>49</v>
      </c>
      <c r="J53" s="158">
        <f>N!J11</f>
        <v>0</v>
      </c>
      <c r="K53" s="12">
        <f>D53+F53</f>
        <v>1</v>
      </c>
      <c r="L53" s="39"/>
    </row>
    <row r="54" spans="1:14" x14ac:dyDescent="0.25">
      <c r="A54" s="156">
        <v>1</v>
      </c>
      <c r="B54" s="12" t="s">
        <v>353</v>
      </c>
      <c r="C54" s="157">
        <f>+W!G18</f>
        <v>0.95454545454545459</v>
      </c>
      <c r="D54" s="12">
        <f>+W!BE18</f>
        <v>0</v>
      </c>
      <c r="E54" s="12">
        <f>W!BF18</f>
        <v>0</v>
      </c>
      <c r="F54" s="12">
        <f>W!BG18</f>
        <v>0</v>
      </c>
      <c r="G54" s="158">
        <f>W!I18</f>
        <v>21</v>
      </c>
      <c r="H54" s="12">
        <f t="shared" si="11"/>
        <v>21</v>
      </c>
      <c r="I54" s="12">
        <f>W!F18</f>
        <v>22</v>
      </c>
      <c r="J54" s="158">
        <f>W!J18</f>
        <v>0</v>
      </c>
      <c r="K54" s="12">
        <f t="shared" si="8"/>
        <v>0</v>
      </c>
      <c r="L54" s="40"/>
      <c r="N54" s="154">
        <f>SUM(A43:A55)</f>
        <v>12</v>
      </c>
    </row>
    <row r="55" spans="1:14" x14ac:dyDescent="0.25">
      <c r="A55" s="155"/>
      <c r="C55" s="163"/>
      <c r="L55" s="42"/>
    </row>
    <row r="56" spans="1:14" x14ac:dyDescent="0.25">
      <c r="A56" s="156" t="s">
        <v>377</v>
      </c>
      <c r="B56" s="12" t="s">
        <v>354</v>
      </c>
      <c r="C56" s="157">
        <f>H56/I56</f>
        <v>0.98368580060422961</v>
      </c>
      <c r="D56" s="21"/>
      <c r="E56" s="21">
        <v>27</v>
      </c>
      <c r="F56" s="21"/>
      <c r="G56" s="12">
        <v>1626</v>
      </c>
      <c r="H56" s="12">
        <v>1628</v>
      </c>
      <c r="I56" s="12">
        <v>1655</v>
      </c>
      <c r="J56" s="21"/>
      <c r="K56" s="12">
        <v>0</v>
      </c>
      <c r="L56" s="40"/>
    </row>
    <row r="57" spans="1:14" x14ac:dyDescent="0.25">
      <c r="A57" s="155"/>
      <c r="C57" s="163"/>
      <c r="D57" s="164"/>
      <c r="E57" s="164"/>
      <c r="F57" s="164"/>
      <c r="J57" s="164"/>
      <c r="L57" s="42"/>
    </row>
    <row r="58" spans="1:14" x14ac:dyDescent="0.25">
      <c r="A58" s="156" t="s">
        <v>378</v>
      </c>
      <c r="B58" s="12" t="s">
        <v>355</v>
      </c>
      <c r="C58" s="157">
        <f>H58/I58</f>
        <v>0.80166116281396982</v>
      </c>
      <c r="D58" s="12">
        <f>SUM(D6:D57)</f>
        <v>162</v>
      </c>
      <c r="E58" s="12">
        <f>SUM(E6:E57)</f>
        <v>1271</v>
      </c>
      <c r="F58" s="12">
        <f>SUM(F6:F57)</f>
        <v>20</v>
      </c>
      <c r="G58" s="158">
        <f>SUM(G6:G57)</f>
        <v>6583</v>
      </c>
      <c r="H58" s="12">
        <f>SUM(H6:H56)</f>
        <v>8011</v>
      </c>
      <c r="I58" s="12">
        <f>SUM(I6:I57)</f>
        <v>9993</v>
      </c>
      <c r="J58" s="12">
        <f t="shared" ref="J58:K58" si="12">SUM(J6:J57)</f>
        <v>68</v>
      </c>
      <c r="K58" s="12">
        <f t="shared" si="12"/>
        <v>182</v>
      </c>
      <c r="L58" s="43"/>
    </row>
    <row r="59" spans="1:14" ht="15.75" thickBot="1" x14ac:dyDescent="0.3">
      <c r="A59" s="165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44"/>
    </row>
    <row r="61" spans="1:14" x14ac:dyDescent="0.25">
      <c r="B61" s="31" t="s">
        <v>356</v>
      </c>
      <c r="C61" s="238" t="s">
        <v>357</v>
      </c>
      <c r="D61" s="238"/>
    </row>
    <row r="62" spans="1:14" x14ac:dyDescent="0.25">
      <c r="B62" s="31" t="s">
        <v>358</v>
      </c>
      <c r="C62" s="167" t="s">
        <v>359</v>
      </c>
      <c r="D62" s="167"/>
    </row>
    <row r="63" spans="1:14" x14ac:dyDescent="0.25">
      <c r="B63" s="31" t="s">
        <v>360</v>
      </c>
      <c r="C63" s="238" t="s">
        <v>361</v>
      </c>
      <c r="D63" s="238"/>
    </row>
  </sheetData>
  <sortState xmlns:xlrd2="http://schemas.microsoft.com/office/spreadsheetml/2017/richdata2" ref="A15:L40">
    <sortCondition ref="C15:C40"/>
  </sortState>
  <mergeCells count="5">
    <mergeCell ref="A1:L1"/>
    <mergeCell ref="A3:L3"/>
    <mergeCell ref="A41:L41"/>
    <mergeCell ref="C61:D61"/>
    <mergeCell ref="C63:D63"/>
  </mergeCells>
  <phoneticPr fontId="7" type="noConversion"/>
  <printOptions horizontalCentered="1" verticalCentered="1"/>
  <pageMargins left="0.7" right="0.7" top="0.75" bottom="0.75" header="0.3" footer="0.3"/>
  <pageSetup scale="73" orientation="portrait" r:id="rId1"/>
  <ignoredErrors>
    <ignoredError sqref="K8 H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8"/>
  <sheetViews>
    <sheetView zoomScale="150" workbookViewId="0">
      <pane xSplit="12" ySplit="2" topLeftCell="AB24" activePane="bottomRight" state="frozen"/>
      <selection pane="topRight" activeCell="A19" sqref="A19:XFD48"/>
      <selection pane="bottomLeft" activeCell="A19" sqref="A19:XFD48"/>
      <selection pane="bottomRight" activeCell="AD8" sqref="AD8"/>
    </sheetView>
  </sheetViews>
  <sheetFormatPr defaultColWidth="8.85546875" defaultRowHeight="15" x14ac:dyDescent="0.25"/>
  <cols>
    <col min="1" max="1" width="13.85546875" bestFit="1" customWidth="1"/>
    <col min="2" max="2" width="19.140625" bestFit="1" customWidth="1"/>
    <col min="3" max="3" width="4.42578125" customWidth="1"/>
    <col min="4" max="4" width="8.7109375" hidden="1" customWidth="1"/>
    <col min="5" max="5" width="5.42578125" style="154" customWidth="1"/>
    <col min="8" max="8" width="5.140625" style="56" customWidth="1"/>
    <col min="9" max="9" width="8" style="56" customWidth="1"/>
    <col min="10" max="10" width="5" style="56" customWidth="1"/>
    <col min="11" max="11" width="5.42578125" style="154" customWidth="1"/>
    <col min="12" max="12" width="8.140625" style="154" customWidth="1"/>
    <col min="13" max="14" width="3" customWidth="1"/>
    <col min="15" max="15" width="2.85546875" customWidth="1"/>
    <col min="16" max="16" width="7.140625" customWidth="1"/>
    <col min="17" max="19" width="3" customWidth="1"/>
    <col min="20" max="20" width="7.28515625" customWidth="1"/>
    <col min="21" max="21" width="3" customWidth="1"/>
    <col min="22" max="22" width="3.85546875" customWidth="1"/>
    <col min="23" max="23" width="3" customWidth="1"/>
    <col min="24" max="24" width="7" customWidth="1"/>
    <col min="25" max="25" width="3" customWidth="1"/>
    <col min="26" max="26" width="2.85546875" customWidth="1"/>
    <col min="27" max="27" width="3" customWidth="1"/>
    <col min="28" max="28" width="7.140625" customWidth="1"/>
    <col min="29" max="29" width="3" customWidth="1"/>
    <col min="30" max="30" width="3.85546875" customWidth="1"/>
    <col min="31" max="31" width="3" customWidth="1"/>
    <col min="32" max="32" width="7.140625" customWidth="1"/>
    <col min="33" max="33" width="3" customWidth="1"/>
    <col min="34" max="34" width="3.85546875" customWidth="1"/>
    <col min="35" max="35" width="2.85546875" customWidth="1"/>
    <col min="36" max="36" width="8" customWidth="1"/>
    <col min="37" max="37" width="3" customWidth="1"/>
    <col min="38" max="38" width="3.85546875" customWidth="1"/>
    <col min="39" max="39" width="3" customWidth="1"/>
    <col min="40" max="40" width="8" customWidth="1"/>
    <col min="41" max="41" width="3" customWidth="1"/>
    <col min="42" max="42" width="3.85546875" customWidth="1"/>
    <col min="43" max="43" width="3" customWidth="1"/>
    <col min="44" max="44" width="8" customWidth="1"/>
    <col min="45" max="45" width="3" customWidth="1"/>
    <col min="46" max="46" width="3.85546875" customWidth="1"/>
    <col min="47" max="47" width="3" customWidth="1"/>
    <col min="48" max="48" width="8" bestFit="1" customWidth="1"/>
    <col min="49" max="49" width="3" customWidth="1"/>
    <col min="50" max="50" width="3.85546875" customWidth="1"/>
    <col min="51" max="51" width="3" customWidth="1"/>
    <col min="52" max="52" width="8.140625" customWidth="1"/>
    <col min="53" max="53" width="3" customWidth="1"/>
    <col min="54" max="54" width="3.85546875" customWidth="1"/>
    <col min="55" max="55" width="3" customWidth="1"/>
    <col min="56" max="56" width="9.85546875" customWidth="1"/>
    <col min="57" max="57" width="3" customWidth="1"/>
    <col min="58" max="58" width="3.85546875" customWidth="1"/>
    <col min="59" max="59" width="3" customWidth="1"/>
    <col min="60" max="60" width="10.5703125" customWidth="1"/>
  </cols>
  <sheetData>
    <row r="1" spans="1:60" x14ac:dyDescent="0.25">
      <c r="A1" s="27"/>
      <c r="B1" s="27"/>
      <c r="C1" s="27"/>
      <c r="D1" s="27"/>
      <c r="E1" s="31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ht="45.75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1" t="s">
        <v>16</v>
      </c>
      <c r="F2" s="7" t="s">
        <v>17</v>
      </c>
      <c r="G2" s="7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3" t="s">
        <v>49</v>
      </c>
      <c r="B3" s="4"/>
      <c r="C3" s="4"/>
      <c r="D3" s="4"/>
      <c r="E3" s="14"/>
      <c r="F3" s="4"/>
      <c r="G3" s="5"/>
      <c r="H3" s="53"/>
      <c r="I3" s="53"/>
      <c r="J3" s="57"/>
      <c r="K3" s="48">
        <v>2027</v>
      </c>
      <c r="L3" s="48">
        <v>2026</v>
      </c>
      <c r="M3" s="8"/>
      <c r="N3" s="8"/>
      <c r="O3" s="8"/>
      <c r="P3" s="53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s="65" customFormat="1" x14ac:dyDescent="0.25">
      <c r="A4" s="61" t="s">
        <v>360</v>
      </c>
      <c r="B4" s="107" t="s">
        <v>50</v>
      </c>
      <c r="C4" s="66">
        <v>7</v>
      </c>
      <c r="D4" s="67">
        <v>1747</v>
      </c>
      <c r="E4" s="67">
        <v>36</v>
      </c>
      <c r="F4" s="61">
        <f>E4+1</f>
        <v>37</v>
      </c>
      <c r="G4" s="68">
        <f>$BH4/E4</f>
        <v>0.80555555555555558</v>
      </c>
      <c r="H4" s="69">
        <v>24</v>
      </c>
      <c r="I4" s="69">
        <f t="shared" ref="I4:I13" si="0">+H4+J4</f>
        <v>24</v>
      </c>
      <c r="J4" s="70"/>
      <c r="K4" s="208">
        <v>2027</v>
      </c>
      <c r="L4" s="48">
        <v>2026</v>
      </c>
      <c r="M4" s="64"/>
      <c r="N4" s="64"/>
      <c r="O4" s="64"/>
      <c r="P4" s="63">
        <f>H4+SUM(M4:O4)</f>
        <v>24</v>
      </c>
      <c r="Q4" s="64"/>
      <c r="R4" s="64">
        <v>3</v>
      </c>
      <c r="S4" s="64"/>
      <c r="T4" s="63">
        <f t="shared" ref="T4:T15" si="1">SUM(P4:S4)</f>
        <v>27</v>
      </c>
      <c r="U4" s="64">
        <v>1</v>
      </c>
      <c r="V4" s="64"/>
      <c r="W4" s="64"/>
      <c r="X4" s="61">
        <f t="shared" ref="X4:X15" si="2">SUM(T4:W4)</f>
        <v>28</v>
      </c>
      <c r="Y4" s="64">
        <v>1</v>
      </c>
      <c r="Z4" s="64"/>
      <c r="AA4" s="64"/>
      <c r="AB4" s="61">
        <f t="shared" ref="AB4:AB15" si="3">SUM(X4:AA4)</f>
        <v>29</v>
      </c>
      <c r="AC4" s="64"/>
      <c r="AD4" s="64"/>
      <c r="AE4" s="64"/>
      <c r="AF4" s="61">
        <f t="shared" ref="AF4:AF15" si="4">SUM(AB4:AE4)</f>
        <v>29</v>
      </c>
      <c r="AG4" s="64"/>
      <c r="AH4" s="64"/>
      <c r="AI4" s="64"/>
      <c r="AJ4" s="61">
        <f t="shared" ref="AJ4:AJ15" si="5">SUM(AF4:AI4)</f>
        <v>29</v>
      </c>
      <c r="AK4" s="64"/>
      <c r="AL4" s="64"/>
      <c r="AM4" s="64"/>
      <c r="AN4" s="61">
        <f t="shared" ref="AN4:AN15" si="6">SUM(AJ4:AM4)</f>
        <v>29</v>
      </c>
      <c r="AO4" s="64"/>
      <c r="AP4" s="64"/>
      <c r="AQ4" s="64"/>
      <c r="AR4" s="61">
        <f t="shared" ref="AR4:AR15" si="7">SUM(AN4:AQ4)</f>
        <v>29</v>
      </c>
      <c r="AS4" s="64"/>
      <c r="AT4" s="64"/>
      <c r="AU4" s="64"/>
      <c r="AV4" s="61">
        <f t="shared" ref="AV4:AV15" si="8">SUM(AR4:AU4)</f>
        <v>29</v>
      </c>
      <c r="AW4" s="64"/>
      <c r="AX4" s="64"/>
      <c r="AY4" s="64"/>
      <c r="AZ4" s="61">
        <f t="shared" ref="AZ4:AZ15" si="9">SUM(AV4:AY4)</f>
        <v>29</v>
      </c>
      <c r="BA4" s="64"/>
      <c r="BB4" s="64"/>
      <c r="BC4" s="64"/>
      <c r="BD4" s="61">
        <f t="shared" ref="BD4:BD15" si="10">SUM(AZ4:BC4)</f>
        <v>29</v>
      </c>
      <c r="BE4" s="64"/>
      <c r="BF4" s="64"/>
      <c r="BG4" s="64"/>
      <c r="BH4" s="61">
        <f t="shared" ref="BH4:BH15" si="11">SUM(BD4:BG4)</f>
        <v>29</v>
      </c>
    </row>
    <row r="5" spans="1:60" s="65" customFormat="1" x14ac:dyDescent="0.25">
      <c r="A5" s="108" t="s">
        <v>360</v>
      </c>
      <c r="B5" s="108" t="s">
        <v>51</v>
      </c>
      <c r="C5" s="109">
        <v>16</v>
      </c>
      <c r="D5" s="110">
        <v>2333</v>
      </c>
      <c r="E5" s="109">
        <v>46</v>
      </c>
      <c r="F5" s="61">
        <f t="shared" ref="F5:F15" si="12">E5+1</f>
        <v>47</v>
      </c>
      <c r="G5" s="68">
        <f>$BH5/E5</f>
        <v>1.0434782608695652</v>
      </c>
      <c r="H5" s="111">
        <v>21</v>
      </c>
      <c r="I5" s="111">
        <f t="shared" si="0"/>
        <v>22</v>
      </c>
      <c r="J5" s="112">
        <v>1</v>
      </c>
      <c r="K5" s="219">
        <v>2027</v>
      </c>
      <c r="L5" s="48">
        <v>2026</v>
      </c>
      <c r="M5" s="113"/>
      <c r="N5" s="113"/>
      <c r="O5" s="113"/>
      <c r="P5" s="114">
        <f t="shared" ref="P5:P15" si="13">H5+SUM(M5:O5)</f>
        <v>21</v>
      </c>
      <c r="Q5" s="113">
        <v>2</v>
      </c>
      <c r="R5" s="113">
        <v>22</v>
      </c>
      <c r="S5" s="113"/>
      <c r="T5" s="108">
        <f t="shared" si="1"/>
        <v>45</v>
      </c>
      <c r="U5" s="113">
        <v>2</v>
      </c>
      <c r="V5" s="113"/>
      <c r="W5" s="113"/>
      <c r="X5" s="108">
        <f t="shared" si="2"/>
        <v>47</v>
      </c>
      <c r="Y5" s="113">
        <v>1</v>
      </c>
      <c r="Z5" s="113"/>
      <c r="AA5" s="113"/>
      <c r="AB5" s="108">
        <f t="shared" si="3"/>
        <v>48</v>
      </c>
      <c r="AC5" s="113"/>
      <c r="AD5" s="113"/>
      <c r="AE5" s="113"/>
      <c r="AF5" s="108">
        <f t="shared" si="4"/>
        <v>48</v>
      </c>
      <c r="AG5" s="113"/>
      <c r="AH5" s="113"/>
      <c r="AI5" s="113"/>
      <c r="AJ5" s="108">
        <f t="shared" si="5"/>
        <v>48</v>
      </c>
      <c r="AK5" s="113"/>
      <c r="AL5" s="113"/>
      <c r="AM5" s="113"/>
      <c r="AN5" s="108">
        <f t="shared" si="6"/>
        <v>48</v>
      </c>
      <c r="AO5" s="113"/>
      <c r="AP5" s="113"/>
      <c r="AQ5" s="113"/>
      <c r="AR5" s="108">
        <f t="shared" si="7"/>
        <v>48</v>
      </c>
      <c r="AS5" s="113"/>
      <c r="AT5" s="113"/>
      <c r="AU5" s="113"/>
      <c r="AV5" s="108">
        <f t="shared" si="8"/>
        <v>48</v>
      </c>
      <c r="AW5" s="113"/>
      <c r="AX5" s="113"/>
      <c r="AY5" s="113"/>
      <c r="AZ5" s="108">
        <f t="shared" si="9"/>
        <v>48</v>
      </c>
      <c r="BA5" s="113"/>
      <c r="BB5" s="113"/>
      <c r="BC5" s="113"/>
      <c r="BD5" s="108">
        <f t="shared" si="10"/>
        <v>48</v>
      </c>
      <c r="BE5" s="113"/>
      <c r="BF5" s="113"/>
      <c r="BG5" s="113"/>
      <c r="BH5" s="108">
        <f t="shared" si="11"/>
        <v>48</v>
      </c>
    </row>
    <row r="6" spans="1:60" x14ac:dyDescent="0.25">
      <c r="A6" s="1" t="s">
        <v>360</v>
      </c>
      <c r="B6" s="1" t="s">
        <v>379</v>
      </c>
      <c r="C6" s="12">
        <v>19</v>
      </c>
      <c r="D6" s="129">
        <v>9375</v>
      </c>
      <c r="E6" s="12">
        <v>49</v>
      </c>
      <c r="F6" s="61">
        <f t="shared" si="12"/>
        <v>50</v>
      </c>
      <c r="G6" s="5">
        <f t="shared" ref="G6:G14" si="14">$BH6/F6</f>
        <v>1.04</v>
      </c>
      <c r="H6" s="49">
        <v>24</v>
      </c>
      <c r="I6" s="49">
        <f t="shared" si="0"/>
        <v>26</v>
      </c>
      <c r="J6" s="58">
        <v>2</v>
      </c>
      <c r="K6" s="21">
        <v>2027</v>
      </c>
      <c r="L6" s="48">
        <v>2026</v>
      </c>
      <c r="M6" s="9"/>
      <c r="N6" s="9"/>
      <c r="O6" s="9"/>
      <c r="P6" s="49">
        <f>H6+SUM(M6:O6)</f>
        <v>24</v>
      </c>
      <c r="Q6" s="9">
        <v>2</v>
      </c>
      <c r="R6" s="9">
        <v>25</v>
      </c>
      <c r="S6" s="9"/>
      <c r="T6" s="49">
        <f t="shared" si="1"/>
        <v>51</v>
      </c>
      <c r="U6" s="9"/>
      <c r="V6" s="9"/>
      <c r="W6" s="9"/>
      <c r="X6" s="1">
        <f t="shared" si="2"/>
        <v>51</v>
      </c>
      <c r="Y6" s="9"/>
      <c r="Z6" s="9"/>
      <c r="AA6" s="9"/>
      <c r="AB6" s="1">
        <f t="shared" si="3"/>
        <v>51</v>
      </c>
      <c r="AC6" s="9">
        <v>1</v>
      </c>
      <c r="AD6" s="9"/>
      <c r="AE6" s="9"/>
      <c r="AF6" s="1">
        <f t="shared" si="4"/>
        <v>52</v>
      </c>
      <c r="AG6" s="9"/>
      <c r="AH6" s="9"/>
      <c r="AI6" s="9"/>
      <c r="AJ6" s="1">
        <f t="shared" si="5"/>
        <v>52</v>
      </c>
      <c r="AK6" s="9"/>
      <c r="AL6" s="9"/>
      <c r="AM6" s="9"/>
      <c r="AN6" s="1">
        <f t="shared" si="6"/>
        <v>52</v>
      </c>
      <c r="AO6" s="9"/>
      <c r="AP6" s="9"/>
      <c r="AQ6" s="9"/>
      <c r="AR6" s="1">
        <f t="shared" si="7"/>
        <v>52</v>
      </c>
      <c r="AS6" s="9"/>
      <c r="AT6" s="9"/>
      <c r="AU6" s="9"/>
      <c r="AV6" s="1">
        <f t="shared" si="8"/>
        <v>52</v>
      </c>
      <c r="AW6" s="9"/>
      <c r="AX6" s="9"/>
      <c r="AY6" s="9"/>
      <c r="AZ6" s="1">
        <f t="shared" si="9"/>
        <v>52</v>
      </c>
      <c r="BA6" s="9"/>
      <c r="BB6" s="9"/>
      <c r="BC6" s="9"/>
      <c r="BD6" s="1">
        <f t="shared" si="10"/>
        <v>52</v>
      </c>
      <c r="BE6" s="9"/>
      <c r="BF6" s="9"/>
      <c r="BG6" s="9"/>
      <c r="BH6" s="1">
        <f t="shared" si="11"/>
        <v>52</v>
      </c>
    </row>
    <row r="7" spans="1:60" s="65" customFormat="1" x14ac:dyDescent="0.25">
      <c r="A7" s="87" t="s">
        <v>360</v>
      </c>
      <c r="B7" s="87" t="s">
        <v>52</v>
      </c>
      <c r="C7" s="115">
        <v>23</v>
      </c>
      <c r="D7" s="116">
        <v>5057</v>
      </c>
      <c r="E7" s="115">
        <v>18</v>
      </c>
      <c r="F7" s="61">
        <f t="shared" si="12"/>
        <v>19</v>
      </c>
      <c r="G7" s="68">
        <f t="shared" si="14"/>
        <v>0.73684210526315785</v>
      </c>
      <c r="H7" s="69">
        <v>5</v>
      </c>
      <c r="I7" s="69">
        <f t="shared" si="0"/>
        <v>5</v>
      </c>
      <c r="J7" s="117"/>
      <c r="K7" s="208">
        <v>2027</v>
      </c>
      <c r="L7" s="48">
        <v>2026</v>
      </c>
      <c r="M7" s="71"/>
      <c r="N7" s="71"/>
      <c r="O7" s="71"/>
      <c r="P7" s="69">
        <f t="shared" si="13"/>
        <v>5</v>
      </c>
      <c r="Q7" s="71"/>
      <c r="R7" s="71"/>
      <c r="S7" s="71"/>
      <c r="T7" s="87">
        <f t="shared" si="1"/>
        <v>5</v>
      </c>
      <c r="U7" s="71"/>
      <c r="V7" s="71">
        <v>9</v>
      </c>
      <c r="W7" s="71"/>
      <c r="X7" s="87">
        <f t="shared" si="2"/>
        <v>14</v>
      </c>
      <c r="Y7" s="71"/>
      <c r="Z7" s="71"/>
      <c r="AA7" s="71"/>
      <c r="AB7" s="87">
        <f t="shared" si="3"/>
        <v>14</v>
      </c>
      <c r="AC7" s="71"/>
      <c r="AD7" s="71"/>
      <c r="AE7" s="71"/>
      <c r="AF7" s="87">
        <f t="shared" si="4"/>
        <v>14</v>
      </c>
      <c r="AG7" s="71"/>
      <c r="AH7" s="71"/>
      <c r="AI7" s="71"/>
      <c r="AJ7" s="87">
        <f t="shared" si="5"/>
        <v>14</v>
      </c>
      <c r="AK7" s="71"/>
      <c r="AL7" s="71"/>
      <c r="AM7" s="71"/>
      <c r="AN7" s="87">
        <f t="shared" si="6"/>
        <v>14</v>
      </c>
      <c r="AO7" s="71"/>
      <c r="AP7" s="71"/>
      <c r="AQ7" s="71"/>
      <c r="AR7" s="87">
        <f t="shared" si="7"/>
        <v>14</v>
      </c>
      <c r="AS7" s="71"/>
      <c r="AT7" s="71"/>
      <c r="AU7" s="71"/>
      <c r="AV7" s="87">
        <f t="shared" si="8"/>
        <v>14</v>
      </c>
      <c r="AW7" s="71"/>
      <c r="AX7" s="71"/>
      <c r="AY7" s="71"/>
      <c r="AZ7" s="87">
        <f t="shared" si="9"/>
        <v>14</v>
      </c>
      <c r="BA7" s="71"/>
      <c r="BB7" s="71"/>
      <c r="BC7" s="71"/>
      <c r="BD7" s="87">
        <f t="shared" si="10"/>
        <v>14</v>
      </c>
      <c r="BE7" s="71"/>
      <c r="BF7" s="71"/>
      <c r="BG7" s="71"/>
      <c r="BH7" s="87">
        <f t="shared" si="11"/>
        <v>14</v>
      </c>
    </row>
    <row r="8" spans="1:60" x14ac:dyDescent="0.25">
      <c r="A8" s="1" t="s">
        <v>360</v>
      </c>
      <c r="B8" s="130" t="s">
        <v>53</v>
      </c>
      <c r="C8" s="12">
        <v>40</v>
      </c>
      <c r="D8" s="10">
        <v>7041</v>
      </c>
      <c r="E8" s="12">
        <v>31</v>
      </c>
      <c r="F8" s="61">
        <f t="shared" si="12"/>
        <v>32</v>
      </c>
      <c r="G8" s="5">
        <f t="shared" si="14"/>
        <v>1</v>
      </c>
      <c r="H8" s="53">
        <v>23</v>
      </c>
      <c r="I8" s="53">
        <f t="shared" si="0"/>
        <v>23</v>
      </c>
      <c r="J8" s="58"/>
      <c r="K8" s="48">
        <v>2027</v>
      </c>
      <c r="L8" s="48">
        <v>2026</v>
      </c>
      <c r="M8" s="9"/>
      <c r="N8" s="9"/>
      <c r="O8" s="9"/>
      <c r="P8" s="49">
        <f t="shared" si="13"/>
        <v>23</v>
      </c>
      <c r="Q8" s="9"/>
      <c r="R8" s="9"/>
      <c r="S8" s="9"/>
      <c r="T8" s="1">
        <f t="shared" si="1"/>
        <v>23</v>
      </c>
      <c r="U8" s="9"/>
      <c r="V8" s="9">
        <v>8</v>
      </c>
      <c r="W8" s="9"/>
      <c r="X8" s="1">
        <f t="shared" si="2"/>
        <v>31</v>
      </c>
      <c r="Y8" s="9"/>
      <c r="Z8" s="9"/>
      <c r="AA8" s="9"/>
      <c r="AB8" s="1">
        <f t="shared" si="3"/>
        <v>31</v>
      </c>
      <c r="AC8" s="9">
        <v>1</v>
      </c>
      <c r="AD8" s="9"/>
      <c r="AE8" s="9"/>
      <c r="AF8" s="1">
        <f t="shared" si="4"/>
        <v>32</v>
      </c>
      <c r="AG8" s="9"/>
      <c r="AH8" s="9"/>
      <c r="AI8" s="9"/>
      <c r="AJ8" s="1">
        <f t="shared" si="5"/>
        <v>32</v>
      </c>
      <c r="AK8" s="9"/>
      <c r="AL8" s="9"/>
      <c r="AM8" s="9"/>
      <c r="AN8" s="1">
        <f t="shared" si="6"/>
        <v>32</v>
      </c>
      <c r="AO8" s="9"/>
      <c r="AP8" s="9"/>
      <c r="AQ8" s="9"/>
      <c r="AR8" s="1">
        <f t="shared" si="7"/>
        <v>32</v>
      </c>
      <c r="AS8" s="9"/>
      <c r="AT8" s="9"/>
      <c r="AU8" s="9"/>
      <c r="AV8" s="1">
        <f t="shared" si="8"/>
        <v>32</v>
      </c>
      <c r="AW8" s="9"/>
      <c r="AX8" s="9"/>
      <c r="AY8" s="9"/>
      <c r="AZ8" s="1">
        <f t="shared" si="9"/>
        <v>32</v>
      </c>
      <c r="BA8" s="9"/>
      <c r="BB8" s="9"/>
      <c r="BC8" s="9"/>
      <c r="BD8" s="1">
        <f t="shared" si="10"/>
        <v>32</v>
      </c>
      <c r="BE8" s="9"/>
      <c r="BF8" s="9"/>
      <c r="BG8" s="9"/>
      <c r="BH8" s="1">
        <f t="shared" si="11"/>
        <v>32</v>
      </c>
    </row>
    <row r="9" spans="1:60" x14ac:dyDescent="0.25">
      <c r="A9" s="1" t="s">
        <v>360</v>
      </c>
      <c r="B9" s="1" t="s">
        <v>54</v>
      </c>
      <c r="C9" s="12">
        <v>43</v>
      </c>
      <c r="D9" s="10">
        <v>7734</v>
      </c>
      <c r="E9" s="12">
        <v>34</v>
      </c>
      <c r="F9" s="61">
        <f t="shared" si="12"/>
        <v>35</v>
      </c>
      <c r="G9" s="5">
        <f t="shared" si="14"/>
        <v>0.88571428571428568</v>
      </c>
      <c r="H9" s="53">
        <v>23</v>
      </c>
      <c r="I9" s="53">
        <f t="shared" si="0"/>
        <v>23</v>
      </c>
      <c r="J9" s="58"/>
      <c r="K9" s="48">
        <v>2027</v>
      </c>
      <c r="L9" s="48">
        <v>2026</v>
      </c>
      <c r="M9" s="9"/>
      <c r="N9" s="9"/>
      <c r="O9" s="9"/>
      <c r="P9" s="49">
        <f t="shared" si="13"/>
        <v>23</v>
      </c>
      <c r="Q9" s="9"/>
      <c r="R9" s="9">
        <v>8</v>
      </c>
      <c r="S9" s="9"/>
      <c r="T9" s="1">
        <f t="shared" si="1"/>
        <v>31</v>
      </c>
      <c r="U9" s="9"/>
      <c r="V9" s="9"/>
      <c r="W9" s="9"/>
      <c r="X9" s="1">
        <f t="shared" si="2"/>
        <v>31</v>
      </c>
      <c r="Y9" s="9"/>
      <c r="Z9" s="9"/>
      <c r="AA9" s="9"/>
      <c r="AB9" s="1">
        <f t="shared" si="3"/>
        <v>31</v>
      </c>
      <c r="AC9" s="9"/>
      <c r="AD9" s="9"/>
      <c r="AE9" s="9"/>
      <c r="AF9" s="1">
        <f t="shared" si="4"/>
        <v>31</v>
      </c>
      <c r="AG9" s="9"/>
      <c r="AH9" s="9"/>
      <c r="AI9" s="9"/>
      <c r="AJ9" s="1">
        <f t="shared" si="5"/>
        <v>31</v>
      </c>
      <c r="AK9" s="9"/>
      <c r="AL9" s="9"/>
      <c r="AM9" s="9"/>
      <c r="AN9" s="1">
        <f t="shared" si="6"/>
        <v>31</v>
      </c>
      <c r="AO9" s="9"/>
      <c r="AP9" s="9"/>
      <c r="AQ9" s="9"/>
      <c r="AR9" s="1">
        <f t="shared" si="7"/>
        <v>31</v>
      </c>
      <c r="AS9" s="9"/>
      <c r="AT9" s="9"/>
      <c r="AU9" s="9"/>
      <c r="AV9" s="1">
        <f t="shared" si="8"/>
        <v>31</v>
      </c>
      <c r="AW9" s="9"/>
      <c r="AX9" s="9"/>
      <c r="AY9" s="9"/>
      <c r="AZ9" s="1">
        <f t="shared" si="9"/>
        <v>31</v>
      </c>
      <c r="BA9" s="9"/>
      <c r="BB9" s="9"/>
      <c r="BC9" s="9"/>
      <c r="BD9" s="1">
        <f t="shared" si="10"/>
        <v>31</v>
      </c>
      <c r="BE9" s="9"/>
      <c r="BF9" s="9"/>
      <c r="BG9" s="9"/>
      <c r="BH9" s="1">
        <f t="shared" si="11"/>
        <v>31</v>
      </c>
    </row>
    <row r="10" spans="1:60" s="65" customFormat="1" x14ac:dyDescent="0.25">
      <c r="A10" s="61" t="s">
        <v>360</v>
      </c>
      <c r="B10" s="88" t="s">
        <v>55</v>
      </c>
      <c r="C10" s="66">
        <v>44</v>
      </c>
      <c r="D10" s="67">
        <v>888</v>
      </c>
      <c r="E10" s="66">
        <v>20</v>
      </c>
      <c r="F10" s="61">
        <f t="shared" si="12"/>
        <v>21</v>
      </c>
      <c r="G10" s="68">
        <f t="shared" si="14"/>
        <v>0.95238095238095233</v>
      </c>
      <c r="H10" s="69">
        <v>14</v>
      </c>
      <c r="I10" s="69">
        <f t="shared" si="0"/>
        <v>14</v>
      </c>
      <c r="J10" s="70"/>
      <c r="K10" s="208">
        <v>2027</v>
      </c>
      <c r="L10" s="48">
        <v>2026</v>
      </c>
      <c r="M10" s="64"/>
      <c r="N10" s="64"/>
      <c r="O10" s="64"/>
      <c r="P10" s="63">
        <f t="shared" si="13"/>
        <v>14</v>
      </c>
      <c r="Q10" s="64"/>
      <c r="R10" s="64">
        <v>5</v>
      </c>
      <c r="S10" s="64"/>
      <c r="T10" s="61">
        <f t="shared" si="1"/>
        <v>19</v>
      </c>
      <c r="U10" s="64"/>
      <c r="V10" s="64"/>
      <c r="W10" s="64"/>
      <c r="X10" s="61">
        <f t="shared" si="2"/>
        <v>19</v>
      </c>
      <c r="Y10" s="64"/>
      <c r="Z10" s="64"/>
      <c r="AA10" s="64"/>
      <c r="AB10" s="61">
        <f t="shared" si="3"/>
        <v>19</v>
      </c>
      <c r="AC10" s="64">
        <v>1</v>
      </c>
      <c r="AD10" s="64"/>
      <c r="AE10" s="64"/>
      <c r="AF10" s="61">
        <f t="shared" si="4"/>
        <v>20</v>
      </c>
      <c r="AG10" s="64"/>
      <c r="AH10" s="64"/>
      <c r="AI10" s="64"/>
      <c r="AJ10" s="61">
        <f t="shared" si="5"/>
        <v>20</v>
      </c>
      <c r="AK10" s="64"/>
      <c r="AL10" s="64"/>
      <c r="AM10" s="64"/>
      <c r="AN10" s="61">
        <f t="shared" si="6"/>
        <v>20</v>
      </c>
      <c r="AO10" s="64"/>
      <c r="AP10" s="64"/>
      <c r="AQ10" s="64"/>
      <c r="AR10" s="61">
        <f t="shared" si="7"/>
        <v>20</v>
      </c>
      <c r="AS10" s="64"/>
      <c r="AT10" s="64"/>
      <c r="AU10" s="64"/>
      <c r="AV10" s="61">
        <f t="shared" si="8"/>
        <v>20</v>
      </c>
      <c r="AW10" s="64"/>
      <c r="AX10" s="64"/>
      <c r="AY10" s="64"/>
      <c r="AZ10" s="61">
        <f t="shared" si="9"/>
        <v>20</v>
      </c>
      <c r="BA10" s="64"/>
      <c r="BB10" s="64"/>
      <c r="BC10" s="64"/>
      <c r="BD10" s="61">
        <f t="shared" si="10"/>
        <v>20</v>
      </c>
      <c r="BE10" s="64"/>
      <c r="BF10" s="64"/>
      <c r="BG10" s="64"/>
      <c r="BH10" s="61">
        <f t="shared" si="11"/>
        <v>20</v>
      </c>
    </row>
    <row r="11" spans="1:60" x14ac:dyDescent="0.25">
      <c r="A11" s="1" t="s">
        <v>360</v>
      </c>
      <c r="B11" s="13" t="s">
        <v>56</v>
      </c>
      <c r="C11" s="12">
        <v>61</v>
      </c>
      <c r="D11" s="10">
        <v>9650</v>
      </c>
      <c r="E11" s="12">
        <v>26</v>
      </c>
      <c r="F11" s="61">
        <f t="shared" si="12"/>
        <v>27</v>
      </c>
      <c r="G11" s="5">
        <f t="shared" si="14"/>
        <v>0.96296296296296291</v>
      </c>
      <c r="H11" s="53">
        <v>26</v>
      </c>
      <c r="I11" s="53">
        <f t="shared" si="0"/>
        <v>26</v>
      </c>
      <c r="J11" s="58"/>
      <c r="K11" s="48">
        <v>2027</v>
      </c>
      <c r="L11" s="48">
        <v>2026</v>
      </c>
      <c r="M11" s="9"/>
      <c r="N11" s="9"/>
      <c r="O11" s="9"/>
      <c r="P11" s="49">
        <f t="shared" si="13"/>
        <v>26</v>
      </c>
      <c r="Q11" s="9"/>
      <c r="R11" s="9"/>
      <c r="S11" s="9"/>
      <c r="T11" s="1">
        <f t="shared" si="1"/>
        <v>26</v>
      </c>
      <c r="U11" s="9"/>
      <c r="V11" s="9"/>
      <c r="W11" s="9"/>
      <c r="X11" s="1">
        <f t="shared" si="2"/>
        <v>26</v>
      </c>
      <c r="Y11" s="9"/>
      <c r="Z11" s="9"/>
      <c r="AA11" s="9"/>
      <c r="AB11" s="1">
        <f t="shared" si="3"/>
        <v>26</v>
      </c>
      <c r="AC11" s="9"/>
      <c r="AD11" s="9"/>
      <c r="AE11" s="9"/>
      <c r="AF11" s="1">
        <f t="shared" si="4"/>
        <v>26</v>
      </c>
      <c r="AG11" s="9"/>
      <c r="AH11" s="9"/>
      <c r="AI11" s="9"/>
      <c r="AJ11" s="1">
        <f t="shared" si="5"/>
        <v>26</v>
      </c>
      <c r="AK11" s="9"/>
      <c r="AL11" s="9"/>
      <c r="AM11" s="9"/>
      <c r="AN11" s="1">
        <f t="shared" si="6"/>
        <v>26</v>
      </c>
      <c r="AO11" s="9"/>
      <c r="AP11" s="9"/>
      <c r="AQ11" s="9"/>
      <c r="AR11" s="1">
        <f t="shared" si="7"/>
        <v>26</v>
      </c>
      <c r="AS11" s="9"/>
      <c r="AT11" s="9"/>
      <c r="AU11" s="9"/>
      <c r="AV11" s="1">
        <f t="shared" si="8"/>
        <v>26</v>
      </c>
      <c r="AW11" s="9"/>
      <c r="AX11" s="9"/>
      <c r="AY11" s="9"/>
      <c r="AZ11" s="1">
        <f t="shared" si="9"/>
        <v>26</v>
      </c>
      <c r="BA11" s="9"/>
      <c r="BB11" s="9"/>
      <c r="BC11" s="9"/>
      <c r="BD11" s="1">
        <f t="shared" si="10"/>
        <v>26</v>
      </c>
      <c r="BE11" s="9"/>
      <c r="BF11" s="9"/>
      <c r="BG11" s="9"/>
      <c r="BH11" s="1">
        <f t="shared" si="11"/>
        <v>26</v>
      </c>
    </row>
    <row r="12" spans="1:60" s="65" customFormat="1" x14ac:dyDescent="0.25">
      <c r="A12" s="61" t="s">
        <v>360</v>
      </c>
      <c r="B12" s="88" t="s">
        <v>57</v>
      </c>
      <c r="C12" s="66">
        <v>66</v>
      </c>
      <c r="D12" s="67"/>
      <c r="E12" s="66">
        <v>26</v>
      </c>
      <c r="F12" s="61">
        <f t="shared" si="12"/>
        <v>27</v>
      </c>
      <c r="G12" s="68">
        <f t="shared" si="14"/>
        <v>0.29629629629629628</v>
      </c>
      <c r="H12" s="69">
        <v>8</v>
      </c>
      <c r="I12" s="69">
        <f t="shared" si="0"/>
        <v>8</v>
      </c>
      <c r="J12" s="70"/>
      <c r="K12" s="208">
        <v>2027</v>
      </c>
      <c r="L12" s="48">
        <v>2026</v>
      </c>
      <c r="M12" s="64"/>
      <c r="N12" s="64"/>
      <c r="O12" s="64"/>
      <c r="P12" s="63">
        <f>H12+SUM(M12:O12)</f>
        <v>8</v>
      </c>
      <c r="Q12" s="64"/>
      <c r="R12" s="64"/>
      <c r="S12" s="64"/>
      <c r="T12" s="61">
        <f t="shared" si="1"/>
        <v>8</v>
      </c>
      <c r="U12" s="64"/>
      <c r="V12" s="64"/>
      <c r="W12" s="64"/>
      <c r="X12" s="61">
        <f t="shared" si="2"/>
        <v>8</v>
      </c>
      <c r="Y12" s="64"/>
      <c r="Z12" s="64"/>
      <c r="AA12" s="64"/>
      <c r="AB12" s="61">
        <f t="shared" si="3"/>
        <v>8</v>
      </c>
      <c r="AC12" s="64"/>
      <c r="AD12" s="64"/>
      <c r="AE12" s="64"/>
      <c r="AF12" s="61">
        <f t="shared" si="4"/>
        <v>8</v>
      </c>
      <c r="AG12" s="64"/>
      <c r="AH12" s="64"/>
      <c r="AI12" s="64"/>
      <c r="AJ12" s="61">
        <f t="shared" si="5"/>
        <v>8</v>
      </c>
      <c r="AK12" s="64"/>
      <c r="AL12" s="64"/>
      <c r="AM12" s="64"/>
      <c r="AN12" s="61">
        <f t="shared" si="6"/>
        <v>8</v>
      </c>
      <c r="AO12" s="64"/>
      <c r="AP12" s="64"/>
      <c r="AQ12" s="64"/>
      <c r="AR12" s="61">
        <f t="shared" si="7"/>
        <v>8</v>
      </c>
      <c r="AS12" s="64"/>
      <c r="AT12" s="64"/>
      <c r="AU12" s="64"/>
      <c r="AV12" s="61">
        <f t="shared" si="8"/>
        <v>8</v>
      </c>
      <c r="AW12" s="64"/>
      <c r="AX12" s="64"/>
      <c r="AY12" s="64"/>
      <c r="AZ12" s="61">
        <f t="shared" si="9"/>
        <v>8</v>
      </c>
      <c r="BA12" s="64"/>
      <c r="BB12" s="64"/>
      <c r="BC12" s="64"/>
      <c r="BD12" s="61">
        <f t="shared" si="10"/>
        <v>8</v>
      </c>
      <c r="BE12" s="64"/>
      <c r="BF12" s="64"/>
      <c r="BG12" s="64"/>
      <c r="BH12" s="61">
        <f t="shared" si="11"/>
        <v>8</v>
      </c>
    </row>
    <row r="13" spans="1:60" s="65" customFormat="1" x14ac:dyDescent="0.25">
      <c r="A13" s="61" t="s">
        <v>360</v>
      </c>
      <c r="B13" s="88" t="s">
        <v>58</v>
      </c>
      <c r="C13" s="66">
        <v>68</v>
      </c>
      <c r="D13" s="67">
        <v>5059</v>
      </c>
      <c r="E13" s="66">
        <v>67</v>
      </c>
      <c r="F13" s="61">
        <f t="shared" si="12"/>
        <v>68</v>
      </c>
      <c r="G13" s="68">
        <f t="shared" si="14"/>
        <v>0.98529411764705888</v>
      </c>
      <c r="H13" s="69">
        <v>51</v>
      </c>
      <c r="I13" s="69">
        <f t="shared" si="0"/>
        <v>51</v>
      </c>
      <c r="J13" s="70"/>
      <c r="K13" s="208">
        <v>2027</v>
      </c>
      <c r="L13" s="48">
        <v>2026</v>
      </c>
      <c r="M13" s="64"/>
      <c r="N13" s="64"/>
      <c r="O13" s="64"/>
      <c r="P13" s="63">
        <f t="shared" si="13"/>
        <v>51</v>
      </c>
      <c r="Q13" s="64"/>
      <c r="R13" s="64"/>
      <c r="S13" s="64"/>
      <c r="T13" s="61">
        <f t="shared" si="1"/>
        <v>51</v>
      </c>
      <c r="U13" s="64"/>
      <c r="V13" s="64"/>
      <c r="W13" s="64"/>
      <c r="X13" s="61">
        <f t="shared" si="2"/>
        <v>51</v>
      </c>
      <c r="Y13" s="64"/>
      <c r="Z13" s="64"/>
      <c r="AA13" s="64"/>
      <c r="AB13" s="61">
        <f t="shared" si="3"/>
        <v>51</v>
      </c>
      <c r="AC13" s="64"/>
      <c r="AD13" s="64">
        <v>16</v>
      </c>
      <c r="AE13" s="64"/>
      <c r="AF13" s="61">
        <f t="shared" si="4"/>
        <v>67</v>
      </c>
      <c r="AG13" s="64"/>
      <c r="AH13" s="64"/>
      <c r="AI13" s="64"/>
      <c r="AJ13" s="61">
        <f t="shared" si="5"/>
        <v>67</v>
      </c>
      <c r="AK13" s="64"/>
      <c r="AL13" s="64"/>
      <c r="AM13" s="64"/>
      <c r="AN13" s="61">
        <f t="shared" si="6"/>
        <v>67</v>
      </c>
      <c r="AO13" s="64"/>
      <c r="AP13" s="64"/>
      <c r="AQ13" s="64"/>
      <c r="AR13" s="61">
        <f t="shared" si="7"/>
        <v>67</v>
      </c>
      <c r="AS13" s="64"/>
      <c r="AT13" s="64"/>
      <c r="AU13" s="64"/>
      <c r="AV13" s="61">
        <f t="shared" si="8"/>
        <v>67</v>
      </c>
      <c r="AW13" s="64"/>
      <c r="AX13" s="64"/>
      <c r="AY13" s="64"/>
      <c r="AZ13" s="61">
        <f t="shared" si="9"/>
        <v>67</v>
      </c>
      <c r="BA13" s="64"/>
      <c r="BB13" s="64"/>
      <c r="BC13" s="64"/>
      <c r="BD13" s="61">
        <f t="shared" si="10"/>
        <v>67</v>
      </c>
      <c r="BE13" s="64"/>
      <c r="BF13" s="64"/>
      <c r="BG13" s="64"/>
      <c r="BH13" s="61">
        <f t="shared" si="11"/>
        <v>67</v>
      </c>
    </row>
    <row r="14" spans="1:60" x14ac:dyDescent="0.25">
      <c r="A14" s="1" t="s">
        <v>360</v>
      </c>
      <c r="B14" s="80" t="s">
        <v>59</v>
      </c>
      <c r="C14" s="12">
        <v>69</v>
      </c>
      <c r="D14" s="10">
        <v>4647</v>
      </c>
      <c r="E14" s="12">
        <v>66</v>
      </c>
      <c r="F14" s="61">
        <f t="shared" si="12"/>
        <v>67</v>
      </c>
      <c r="G14" s="68">
        <f t="shared" si="14"/>
        <v>0.9850746268656716</v>
      </c>
      <c r="H14" s="53">
        <v>56</v>
      </c>
      <c r="I14" s="53">
        <f>+H14+J14</f>
        <v>56</v>
      </c>
      <c r="J14" s="58"/>
      <c r="K14" s="48">
        <v>2027</v>
      </c>
      <c r="L14" s="48">
        <v>2026</v>
      </c>
      <c r="M14" s="9"/>
      <c r="N14" s="9"/>
      <c r="O14" s="9"/>
      <c r="P14" s="49">
        <f t="shared" si="13"/>
        <v>56</v>
      </c>
      <c r="Q14" s="9"/>
      <c r="R14" s="9">
        <v>10</v>
      </c>
      <c r="S14" s="9"/>
      <c r="T14" s="1">
        <f t="shared" si="1"/>
        <v>66</v>
      </c>
      <c r="U14" s="9"/>
      <c r="V14" s="9"/>
      <c r="W14" s="9"/>
      <c r="X14" s="1">
        <f t="shared" si="2"/>
        <v>66</v>
      </c>
      <c r="Y14" s="9"/>
      <c r="Z14" s="9"/>
      <c r="AA14" s="9"/>
      <c r="AB14" s="1">
        <f t="shared" si="3"/>
        <v>66</v>
      </c>
      <c r="AC14" s="9"/>
      <c r="AD14" s="9"/>
      <c r="AE14" s="9"/>
      <c r="AF14" s="1">
        <f t="shared" si="4"/>
        <v>66</v>
      </c>
      <c r="AG14" s="9"/>
      <c r="AH14" s="9"/>
      <c r="AI14" s="9"/>
      <c r="AJ14" s="1">
        <f t="shared" si="5"/>
        <v>66</v>
      </c>
      <c r="AK14" s="9"/>
      <c r="AL14" s="9"/>
      <c r="AM14" s="9"/>
      <c r="AN14" s="1">
        <f t="shared" si="6"/>
        <v>66</v>
      </c>
      <c r="AO14" s="9"/>
      <c r="AP14" s="9"/>
      <c r="AQ14" s="9"/>
      <c r="AR14" s="1">
        <f t="shared" si="7"/>
        <v>66</v>
      </c>
      <c r="AS14" s="9"/>
      <c r="AT14" s="9"/>
      <c r="AU14" s="9"/>
      <c r="AV14" s="1">
        <f t="shared" si="8"/>
        <v>66</v>
      </c>
      <c r="AW14" s="9"/>
      <c r="AX14" s="9"/>
      <c r="AY14" s="9"/>
      <c r="AZ14" s="1">
        <f t="shared" si="9"/>
        <v>66</v>
      </c>
      <c r="BA14" s="9"/>
      <c r="BB14" s="9"/>
      <c r="BC14" s="9"/>
      <c r="BD14" s="1">
        <f t="shared" si="10"/>
        <v>66</v>
      </c>
      <c r="BE14" s="9"/>
      <c r="BF14" s="9"/>
      <c r="BG14" s="9"/>
      <c r="BH14" s="1">
        <f t="shared" si="11"/>
        <v>66</v>
      </c>
    </row>
    <row r="15" spans="1:60" x14ac:dyDescent="0.25">
      <c r="A15" s="1" t="s">
        <v>360</v>
      </c>
      <c r="B15" s="80" t="s">
        <v>60</v>
      </c>
      <c r="C15" s="12">
        <v>77</v>
      </c>
      <c r="D15" s="10"/>
      <c r="E15" s="12">
        <v>15</v>
      </c>
      <c r="F15" s="61">
        <f t="shared" si="12"/>
        <v>16</v>
      </c>
      <c r="G15" s="139" t="s">
        <v>372</v>
      </c>
      <c r="H15" s="53">
        <v>2</v>
      </c>
      <c r="I15" s="53">
        <f>+H15+J15</f>
        <v>2</v>
      </c>
      <c r="J15" s="58"/>
      <c r="K15" s="220" t="s">
        <v>384</v>
      </c>
      <c r="L15" s="220">
        <v>2026</v>
      </c>
      <c r="M15" s="9"/>
      <c r="N15" s="9"/>
      <c r="O15" s="9"/>
      <c r="P15" s="49">
        <f t="shared" si="13"/>
        <v>2</v>
      </c>
      <c r="Q15" s="9"/>
      <c r="R15" s="9"/>
      <c r="S15" s="9"/>
      <c r="T15" s="1">
        <f t="shared" si="1"/>
        <v>2</v>
      </c>
      <c r="U15" s="9"/>
      <c r="V15" s="9"/>
      <c r="W15" s="9"/>
      <c r="X15" s="1">
        <f t="shared" si="2"/>
        <v>2</v>
      </c>
      <c r="Y15" s="9"/>
      <c r="Z15" s="9"/>
      <c r="AA15" s="9"/>
      <c r="AB15" s="1">
        <f t="shared" si="3"/>
        <v>2</v>
      </c>
      <c r="AC15" s="9"/>
      <c r="AD15" s="9"/>
      <c r="AE15" s="9"/>
      <c r="AF15" s="1">
        <f t="shared" si="4"/>
        <v>2</v>
      </c>
      <c r="AG15" s="9"/>
      <c r="AH15" s="9"/>
      <c r="AI15" s="9"/>
      <c r="AJ15" s="1">
        <f t="shared" si="5"/>
        <v>2</v>
      </c>
      <c r="AK15" s="9"/>
      <c r="AL15" s="9"/>
      <c r="AM15" s="9"/>
      <c r="AN15" s="1">
        <f t="shared" si="6"/>
        <v>2</v>
      </c>
      <c r="AO15" s="9"/>
      <c r="AP15" s="9"/>
      <c r="AQ15" s="9"/>
      <c r="AR15" s="1">
        <f t="shared" si="7"/>
        <v>2</v>
      </c>
      <c r="AS15" s="9"/>
      <c r="AT15" s="9"/>
      <c r="AU15" s="9"/>
      <c r="AV15" s="1">
        <f t="shared" si="8"/>
        <v>2</v>
      </c>
      <c r="AW15" s="9"/>
      <c r="AX15" s="9"/>
      <c r="AY15" s="9"/>
      <c r="AZ15" s="1">
        <f t="shared" si="9"/>
        <v>2</v>
      </c>
      <c r="BA15" s="9"/>
      <c r="BB15" s="9"/>
      <c r="BC15" s="9"/>
      <c r="BD15" s="1">
        <f t="shared" si="10"/>
        <v>2</v>
      </c>
      <c r="BE15" s="9"/>
      <c r="BF15" s="9"/>
      <c r="BG15" s="9"/>
      <c r="BH15" s="1">
        <f t="shared" si="11"/>
        <v>2</v>
      </c>
    </row>
    <row r="16" spans="1:60" s="65" customFormat="1" x14ac:dyDescent="0.25">
      <c r="A16" s="61"/>
      <c r="B16" s="61"/>
      <c r="C16" s="61"/>
      <c r="D16" s="61"/>
      <c r="E16" s="66"/>
      <c r="F16" s="61"/>
      <c r="G16" s="61"/>
      <c r="H16" s="63"/>
      <c r="I16" s="63"/>
      <c r="J16" s="63"/>
      <c r="K16" s="66"/>
      <c r="L16" s="66"/>
      <c r="M16" s="61">
        <f>SUM(M4:M15)</f>
        <v>0</v>
      </c>
      <c r="N16" s="61">
        <f>SUM(N4:N15)</f>
        <v>0</v>
      </c>
      <c r="O16" s="61">
        <f t="shared" ref="O16" si="15">SUM(O4:O15)</f>
        <v>0</v>
      </c>
      <c r="P16" s="63">
        <f>SUM(P4:P15)</f>
        <v>277</v>
      </c>
      <c r="Q16" s="61">
        <f t="shared" ref="Q16" si="16">SUM(Q4:Q15)</f>
        <v>4</v>
      </c>
      <c r="R16" s="61">
        <f t="shared" ref="R16" si="17">SUM(R4:R15)</f>
        <v>73</v>
      </c>
      <c r="S16" s="61">
        <f t="shared" ref="S16:U16" si="18">SUM(S4:S15)</f>
        <v>0</v>
      </c>
      <c r="T16" s="63">
        <f t="shared" si="18"/>
        <v>354</v>
      </c>
      <c r="U16" s="61">
        <f t="shared" si="18"/>
        <v>3</v>
      </c>
      <c r="V16" s="61">
        <f t="shared" ref="V16" si="19">SUM(V4:V15)</f>
        <v>17</v>
      </c>
      <c r="W16" s="61">
        <f t="shared" ref="W16:Y16" si="20">SUM(W4:W15)</f>
        <v>0</v>
      </c>
      <c r="X16" s="63">
        <f t="shared" si="20"/>
        <v>374</v>
      </c>
      <c r="Y16" s="61">
        <f t="shared" si="20"/>
        <v>2</v>
      </c>
      <c r="Z16" s="61">
        <f t="shared" ref="Z16" si="21">SUM(Z4:Z15)</f>
        <v>0</v>
      </c>
      <c r="AA16" s="61">
        <f t="shared" ref="AA16:AC16" si="22">SUM(AA4:AA15)</f>
        <v>0</v>
      </c>
      <c r="AB16" s="63">
        <f t="shared" si="22"/>
        <v>376</v>
      </c>
      <c r="AC16" s="61">
        <f t="shared" si="22"/>
        <v>3</v>
      </c>
      <c r="AD16" s="61">
        <f t="shared" ref="AD16" si="23">SUM(AD4:AD15)</f>
        <v>16</v>
      </c>
      <c r="AE16" s="61">
        <f t="shared" ref="AE16:AG16" si="24">SUM(AE4:AE15)</f>
        <v>0</v>
      </c>
      <c r="AF16" s="63">
        <f t="shared" si="24"/>
        <v>395</v>
      </c>
      <c r="AG16" s="61">
        <f t="shared" si="24"/>
        <v>0</v>
      </c>
      <c r="AH16" s="61">
        <f t="shared" ref="AH16" si="25">SUM(AH4:AH15)</f>
        <v>0</v>
      </c>
      <c r="AI16" s="61">
        <f t="shared" ref="AI16:AK16" si="26">SUM(AI4:AI15)</f>
        <v>0</v>
      </c>
      <c r="AJ16" s="63">
        <f t="shared" si="26"/>
        <v>395</v>
      </c>
      <c r="AK16" s="61">
        <f t="shared" si="26"/>
        <v>0</v>
      </c>
      <c r="AL16" s="61">
        <f t="shared" ref="AL16" si="27">SUM(AL4:AL15)</f>
        <v>0</v>
      </c>
      <c r="AM16" s="61">
        <f t="shared" ref="AM16:AO16" si="28">SUM(AM4:AM15)</f>
        <v>0</v>
      </c>
      <c r="AN16" s="63">
        <f t="shared" si="28"/>
        <v>395</v>
      </c>
      <c r="AO16" s="61">
        <f t="shared" si="28"/>
        <v>0</v>
      </c>
      <c r="AP16" s="61">
        <f t="shared" ref="AP16" si="29">SUM(AP4:AP15)</f>
        <v>0</v>
      </c>
      <c r="AQ16" s="61">
        <f t="shared" ref="AQ16:AS16" si="30">SUM(AQ4:AQ15)</f>
        <v>0</v>
      </c>
      <c r="AR16" s="63">
        <f t="shared" si="30"/>
        <v>395</v>
      </c>
      <c r="AS16" s="61">
        <f t="shared" si="30"/>
        <v>0</v>
      </c>
      <c r="AT16" s="61">
        <f t="shared" ref="AT16" si="31">SUM(AT4:AT15)</f>
        <v>0</v>
      </c>
      <c r="AU16" s="61">
        <f t="shared" ref="AU16:AW16" si="32">SUM(AU4:AU15)</f>
        <v>0</v>
      </c>
      <c r="AV16" s="63">
        <f t="shared" si="32"/>
        <v>395</v>
      </c>
      <c r="AW16" s="61">
        <f t="shared" si="32"/>
        <v>0</v>
      </c>
      <c r="AX16" s="61">
        <f t="shared" ref="AX16" si="33">SUM(AX4:AX15)</f>
        <v>0</v>
      </c>
      <c r="AY16" s="61">
        <f t="shared" ref="AY16:BA16" si="34">SUM(AY4:AY15)</f>
        <v>0</v>
      </c>
      <c r="AZ16" s="63">
        <f t="shared" si="34"/>
        <v>395</v>
      </c>
      <c r="BA16" s="61">
        <f t="shared" si="34"/>
        <v>0</v>
      </c>
      <c r="BB16" s="61">
        <f t="shared" ref="BB16" si="35">SUM(BB4:BB15)</f>
        <v>0</v>
      </c>
      <c r="BC16" s="61">
        <f t="shared" ref="BC16:BE16" si="36">SUM(BC4:BC15)</f>
        <v>0</v>
      </c>
      <c r="BD16" s="63">
        <f t="shared" si="36"/>
        <v>395</v>
      </c>
      <c r="BE16" s="61">
        <f t="shared" si="36"/>
        <v>0</v>
      </c>
      <c r="BF16" s="61">
        <f t="shared" ref="BF16" si="37">SUM(BF4:BF15)</f>
        <v>0</v>
      </c>
      <c r="BG16" s="61">
        <f t="shared" ref="BG16:BH16" si="38">SUM(BG4:BG15)</f>
        <v>0</v>
      </c>
      <c r="BH16" s="63">
        <f t="shared" si="38"/>
        <v>395</v>
      </c>
    </row>
    <row r="17" spans="1:60" s="65" customFormat="1" x14ac:dyDescent="0.25">
      <c r="A17" s="61"/>
      <c r="B17" s="61" t="s">
        <v>31</v>
      </c>
      <c r="C17" s="61">
        <f>COUNT(C4:C15)</f>
        <v>12</v>
      </c>
      <c r="D17" s="61"/>
      <c r="E17" s="66">
        <f>SUM(E3:E15)</f>
        <v>434</v>
      </c>
      <c r="F17" s="61">
        <f>SUM(E4:E15)+1</f>
        <v>435</v>
      </c>
      <c r="G17" s="62">
        <f>$BH16/F17</f>
        <v>0.90804597701149425</v>
      </c>
      <c r="H17" s="63">
        <f>SUM(H4:H15)</f>
        <v>277</v>
      </c>
      <c r="I17" s="63">
        <f>SUM(I4:I15)</f>
        <v>280</v>
      </c>
      <c r="J17" s="63">
        <f>SUM(J3:J15)</f>
        <v>3</v>
      </c>
      <c r="K17" s="66"/>
      <c r="L17" s="66"/>
      <c r="M17" s="61"/>
      <c r="N17" s="61"/>
      <c r="O17" s="61"/>
      <c r="P17" s="62">
        <f>P16/F17</f>
        <v>0.63678160919540228</v>
      </c>
      <c r="Q17" s="61">
        <f>M16+Q16</f>
        <v>4</v>
      </c>
      <c r="R17" s="61">
        <f>N16+R16</f>
        <v>73</v>
      </c>
      <c r="S17" s="61">
        <f>O16+S16</f>
        <v>0</v>
      </c>
      <c r="T17" s="62">
        <f>T16/F17</f>
        <v>0.81379310344827582</v>
      </c>
      <c r="U17" s="61">
        <f>Q17+U16</f>
        <v>7</v>
      </c>
      <c r="V17" s="61">
        <f>R17+V16</f>
        <v>90</v>
      </c>
      <c r="W17" s="61">
        <f>S17+W16</f>
        <v>0</v>
      </c>
      <c r="X17" s="62">
        <f>X16/F17</f>
        <v>0.85977011494252875</v>
      </c>
      <c r="Y17" s="61">
        <f>U17+Y16</f>
        <v>9</v>
      </c>
      <c r="Z17" s="61">
        <f>V17+Z16</f>
        <v>90</v>
      </c>
      <c r="AA17" s="61">
        <f>W17+AA16</f>
        <v>0</v>
      </c>
      <c r="AB17" s="62">
        <f>AB16/F17</f>
        <v>0.86436781609195401</v>
      </c>
      <c r="AC17" s="61">
        <f>Y17+AC16</f>
        <v>12</v>
      </c>
      <c r="AD17" s="61">
        <f>Z17+AD16</f>
        <v>106</v>
      </c>
      <c r="AE17" s="61">
        <f>AA17+AE16</f>
        <v>0</v>
      </c>
      <c r="AF17" s="62">
        <f>AF16/F17</f>
        <v>0.90804597701149425</v>
      </c>
      <c r="AG17" s="61">
        <f>AC17+AG16</f>
        <v>12</v>
      </c>
      <c r="AH17" s="61">
        <f>AD17+AH16</f>
        <v>106</v>
      </c>
      <c r="AI17" s="61">
        <f>AE17+AI16</f>
        <v>0</v>
      </c>
      <c r="AJ17" s="62">
        <f>AJ16/F17</f>
        <v>0.90804597701149425</v>
      </c>
      <c r="AK17" s="61">
        <f>AG17+AK16</f>
        <v>12</v>
      </c>
      <c r="AL17" s="61">
        <f>AH17+AL16</f>
        <v>106</v>
      </c>
      <c r="AM17" s="61">
        <f>AI17+AM16</f>
        <v>0</v>
      </c>
      <c r="AN17" s="62">
        <f>AN16/F17</f>
        <v>0.90804597701149425</v>
      </c>
      <c r="AO17" s="61">
        <f>AK17+AO16</f>
        <v>12</v>
      </c>
      <c r="AP17" s="61">
        <f>AL17+AP16</f>
        <v>106</v>
      </c>
      <c r="AQ17" s="61">
        <f>AM17+AQ16</f>
        <v>0</v>
      </c>
      <c r="AR17" s="62">
        <f>AR16/F17</f>
        <v>0.90804597701149425</v>
      </c>
      <c r="AS17" s="61">
        <f>AO17+AS16</f>
        <v>12</v>
      </c>
      <c r="AT17" s="61">
        <f>AP17+AT16</f>
        <v>106</v>
      </c>
      <c r="AU17" s="61">
        <f>AQ17+AU16</f>
        <v>0</v>
      </c>
      <c r="AV17" s="62">
        <f>AV16/F17</f>
        <v>0.90804597701149425</v>
      </c>
      <c r="AW17" s="61">
        <f>AS17+AW16</f>
        <v>12</v>
      </c>
      <c r="AX17" s="61">
        <f>AT17+AX16</f>
        <v>106</v>
      </c>
      <c r="AY17" s="61">
        <f>AU17+AY16</f>
        <v>0</v>
      </c>
      <c r="AZ17" s="62">
        <f>AZ16/F17</f>
        <v>0.90804597701149425</v>
      </c>
      <c r="BA17" s="61">
        <f>AW17+BA16</f>
        <v>12</v>
      </c>
      <c r="BB17" s="61">
        <f>AX17+BB16</f>
        <v>106</v>
      </c>
      <c r="BC17" s="61">
        <f>AY17+BC16</f>
        <v>0</v>
      </c>
      <c r="BD17" s="62">
        <f>BD16/F17</f>
        <v>0.90804597701149425</v>
      </c>
      <c r="BE17" s="61">
        <f>BA17+BE16</f>
        <v>12</v>
      </c>
      <c r="BF17" s="61">
        <f>BB17+BF16</f>
        <v>106</v>
      </c>
      <c r="BG17" s="61">
        <f>BC17+BG16</f>
        <v>0</v>
      </c>
      <c r="BH17" s="62">
        <f>BH16/F17</f>
        <v>0.90804597701149425</v>
      </c>
    </row>
    <row r="18" spans="1:60" s="65" customFormat="1" x14ac:dyDescent="0.25">
      <c r="E18" s="159"/>
      <c r="H18" s="72"/>
      <c r="I18" s="72"/>
      <c r="J18" s="72"/>
      <c r="K18" s="159"/>
      <c r="L18" s="159"/>
    </row>
    <row r="19" spans="1:60" s="65" customFormat="1" x14ac:dyDescent="0.25">
      <c r="A19" s="73" t="s">
        <v>61</v>
      </c>
      <c r="B19" s="61"/>
      <c r="C19" s="61"/>
      <c r="D19" s="61"/>
      <c r="E19" s="66"/>
      <c r="F19" s="61"/>
      <c r="G19" s="62"/>
      <c r="H19" s="63"/>
      <c r="I19" s="63"/>
      <c r="J19" s="70"/>
      <c r="K19" s="74" t="s">
        <v>384</v>
      </c>
      <c r="L19" s="74">
        <v>2026</v>
      </c>
      <c r="M19" s="64"/>
      <c r="N19" s="64"/>
      <c r="O19" s="64"/>
      <c r="P19" s="63"/>
      <c r="Q19" s="64"/>
      <c r="R19" s="64"/>
      <c r="S19" s="64"/>
      <c r="T19" s="61"/>
      <c r="U19" s="64"/>
      <c r="V19" s="64"/>
      <c r="W19" s="64"/>
      <c r="X19" s="61"/>
      <c r="Y19" s="64"/>
      <c r="Z19" s="64"/>
      <c r="AA19" s="64"/>
      <c r="AB19" s="61"/>
      <c r="AC19" s="64"/>
      <c r="AD19" s="64"/>
      <c r="AE19" s="64"/>
      <c r="AF19" s="61"/>
      <c r="AG19" s="64"/>
      <c r="AH19" s="64"/>
      <c r="AI19" s="64"/>
      <c r="AJ19" s="61"/>
      <c r="AK19" s="64"/>
      <c r="AL19" s="64"/>
      <c r="AM19" s="64"/>
      <c r="AN19" s="61"/>
      <c r="AO19" s="64"/>
      <c r="AP19" s="64"/>
      <c r="AQ19" s="64"/>
      <c r="AR19" s="61"/>
      <c r="AS19" s="64"/>
      <c r="AT19" s="64"/>
      <c r="AU19" s="64"/>
      <c r="AV19" s="61"/>
      <c r="AW19" s="64"/>
      <c r="AX19" s="64"/>
      <c r="AY19" s="64"/>
      <c r="AZ19" s="61"/>
      <c r="BA19" s="64"/>
      <c r="BB19" s="64"/>
      <c r="BC19" s="64"/>
      <c r="BD19" s="61"/>
      <c r="BE19" s="64"/>
      <c r="BF19" s="64"/>
      <c r="BG19" s="64"/>
      <c r="BH19" s="61"/>
    </row>
    <row r="20" spans="1:60" s="65" customFormat="1" x14ac:dyDescent="0.25">
      <c r="A20" s="61" t="s">
        <v>360</v>
      </c>
      <c r="B20" s="61" t="s">
        <v>62</v>
      </c>
      <c r="C20" s="66">
        <v>1</v>
      </c>
      <c r="D20" s="67" t="s">
        <v>63</v>
      </c>
      <c r="E20" s="66">
        <v>33</v>
      </c>
      <c r="F20" s="61">
        <f t="shared" ref="F20:F24" si="39">E20+1</f>
        <v>34</v>
      </c>
      <c r="G20" s="62">
        <f>$BH20/F20</f>
        <v>0.44117647058823528</v>
      </c>
      <c r="H20" s="63">
        <v>15</v>
      </c>
      <c r="I20" s="69">
        <f t="shared" ref="I20:I24" si="40">+H20+J20</f>
        <v>15</v>
      </c>
      <c r="J20" s="70"/>
      <c r="K20" s="74">
        <v>2027</v>
      </c>
      <c r="L20" s="74">
        <v>2026</v>
      </c>
      <c r="M20" s="64"/>
      <c r="N20" s="64"/>
      <c r="O20" s="64"/>
      <c r="P20" s="63">
        <f t="shared" ref="P20:P24" si="41">H20+SUM(M20:O20)</f>
        <v>15</v>
      </c>
      <c r="Q20" s="64"/>
      <c r="R20" s="64"/>
      <c r="S20" s="64"/>
      <c r="T20" s="61">
        <f>SUM(P20:S20)</f>
        <v>15</v>
      </c>
      <c r="U20" s="64"/>
      <c r="V20" s="64"/>
      <c r="W20" s="64"/>
      <c r="X20" s="61">
        <f>SUM(T20:W20)</f>
        <v>15</v>
      </c>
      <c r="Y20" s="64"/>
      <c r="Z20" s="64"/>
      <c r="AA20" s="64"/>
      <c r="AB20" s="61">
        <f>SUM(X20:AA20)</f>
        <v>15</v>
      </c>
      <c r="AC20" s="64"/>
      <c r="AD20" s="64"/>
      <c r="AE20" s="64"/>
      <c r="AF20" s="61">
        <f>SUM(AB20:AE20)</f>
        <v>15</v>
      </c>
      <c r="AG20" s="64"/>
      <c r="AH20" s="64"/>
      <c r="AI20" s="64"/>
      <c r="AJ20" s="61">
        <f>SUM(AF20:AI20)</f>
        <v>15</v>
      </c>
      <c r="AK20" s="64"/>
      <c r="AL20" s="64"/>
      <c r="AM20" s="64"/>
      <c r="AN20" s="61">
        <f>SUM(AJ20:AM20)</f>
        <v>15</v>
      </c>
      <c r="AO20" s="64"/>
      <c r="AP20" s="64"/>
      <c r="AQ20" s="64"/>
      <c r="AR20" s="61">
        <f>SUM(AN20:AQ20)</f>
        <v>15</v>
      </c>
      <c r="AS20" s="64"/>
      <c r="AT20" s="64"/>
      <c r="AU20" s="64"/>
      <c r="AV20" s="61">
        <f>SUM(AR20:AU20)</f>
        <v>15</v>
      </c>
      <c r="AW20" s="64"/>
      <c r="AX20" s="64"/>
      <c r="AY20" s="64"/>
      <c r="AZ20" s="61">
        <f>SUM(AV20:AY20)</f>
        <v>15</v>
      </c>
      <c r="BA20" s="64"/>
      <c r="BB20" s="64"/>
      <c r="BC20" s="64"/>
      <c r="BD20" s="61">
        <f>SUM(AZ20:BC20)</f>
        <v>15</v>
      </c>
      <c r="BE20" s="64"/>
      <c r="BF20" s="64"/>
      <c r="BG20" s="64"/>
      <c r="BH20" s="61">
        <f>SUM(BD20:BG20)</f>
        <v>15</v>
      </c>
    </row>
    <row r="21" spans="1:60" s="65" customFormat="1" x14ac:dyDescent="0.25">
      <c r="A21" s="61" t="s">
        <v>360</v>
      </c>
      <c r="B21" s="61" t="s">
        <v>64</v>
      </c>
      <c r="C21" s="66">
        <v>2</v>
      </c>
      <c r="D21" s="67">
        <v>3917</v>
      </c>
      <c r="E21" s="66">
        <v>43</v>
      </c>
      <c r="F21" s="61">
        <f t="shared" si="39"/>
        <v>44</v>
      </c>
      <c r="G21" s="62">
        <f>$BH21/F21</f>
        <v>0.54545454545454541</v>
      </c>
      <c r="H21" s="63">
        <v>24</v>
      </c>
      <c r="I21" s="69">
        <f t="shared" si="40"/>
        <v>24</v>
      </c>
      <c r="J21" s="70"/>
      <c r="K21" s="74">
        <v>2027</v>
      </c>
      <c r="L21" s="74">
        <v>2025</v>
      </c>
      <c r="M21" s="64"/>
      <c r="N21" s="64"/>
      <c r="O21" s="64"/>
      <c r="P21" s="63">
        <f t="shared" si="41"/>
        <v>24</v>
      </c>
      <c r="Q21" s="64"/>
      <c r="R21" s="64"/>
      <c r="S21" s="64"/>
      <c r="T21" s="61">
        <f>SUM(P21:S21)</f>
        <v>24</v>
      </c>
      <c r="U21" s="64"/>
      <c r="V21" s="64"/>
      <c r="W21" s="64"/>
      <c r="X21" s="61">
        <f>SUM(T21:W21)</f>
        <v>24</v>
      </c>
      <c r="Y21" s="64"/>
      <c r="Z21" s="64"/>
      <c r="AA21" s="64"/>
      <c r="AB21" s="61">
        <f>SUM(X21:AA21)</f>
        <v>24</v>
      </c>
      <c r="AC21" s="64"/>
      <c r="AD21" s="64"/>
      <c r="AE21" s="64"/>
      <c r="AF21" s="61">
        <f>SUM(AB21:AE21)</f>
        <v>24</v>
      </c>
      <c r="AG21" s="64"/>
      <c r="AH21" s="64"/>
      <c r="AI21" s="64"/>
      <c r="AJ21" s="61">
        <f>SUM(AF21:AI21)</f>
        <v>24</v>
      </c>
      <c r="AK21" s="64"/>
      <c r="AL21" s="64"/>
      <c r="AM21" s="64"/>
      <c r="AN21" s="61">
        <f>SUM(AJ21:AM21)</f>
        <v>24</v>
      </c>
      <c r="AO21" s="64"/>
      <c r="AP21" s="64"/>
      <c r="AQ21" s="64"/>
      <c r="AR21" s="61">
        <f>SUM(AN21:AQ21)</f>
        <v>24</v>
      </c>
      <c r="AS21" s="64"/>
      <c r="AT21" s="64"/>
      <c r="AU21" s="64"/>
      <c r="AV21" s="61">
        <f>SUM(AR21:AU21)</f>
        <v>24</v>
      </c>
      <c r="AW21" s="64"/>
      <c r="AX21" s="64"/>
      <c r="AY21" s="64"/>
      <c r="AZ21" s="61">
        <f>SUM(AV21:AY21)</f>
        <v>24</v>
      </c>
      <c r="BA21" s="64"/>
      <c r="BB21" s="64"/>
      <c r="BC21" s="64"/>
      <c r="BD21" s="61">
        <f>SUM(AZ21:BC21)</f>
        <v>24</v>
      </c>
      <c r="BE21" s="64"/>
      <c r="BF21" s="64"/>
      <c r="BG21" s="64"/>
      <c r="BH21" s="61">
        <f>SUM(BD21:BG21)</f>
        <v>24</v>
      </c>
    </row>
    <row r="22" spans="1:60" s="65" customFormat="1" x14ac:dyDescent="0.25">
      <c r="A22" s="61" t="s">
        <v>360</v>
      </c>
      <c r="B22" s="61" t="s">
        <v>65</v>
      </c>
      <c r="C22" s="66">
        <v>7</v>
      </c>
      <c r="D22" s="67"/>
      <c r="E22" s="66">
        <v>10</v>
      </c>
      <c r="F22" s="61">
        <f t="shared" si="39"/>
        <v>11</v>
      </c>
      <c r="G22" s="62">
        <f>$BH22/F22</f>
        <v>0.36363636363636365</v>
      </c>
      <c r="H22" s="63">
        <v>4</v>
      </c>
      <c r="I22" s="69">
        <f t="shared" si="40"/>
        <v>4</v>
      </c>
      <c r="J22" s="70"/>
      <c r="K22" s="74" t="s">
        <v>384</v>
      </c>
      <c r="L22" s="74">
        <v>2026</v>
      </c>
      <c r="M22" s="64"/>
      <c r="N22" s="64"/>
      <c r="O22" s="64"/>
      <c r="P22" s="63">
        <f t="shared" si="41"/>
        <v>4</v>
      </c>
      <c r="Q22" s="64"/>
      <c r="R22" s="64"/>
      <c r="S22" s="64"/>
      <c r="T22" s="61">
        <f>SUM(P22:S22)</f>
        <v>4</v>
      </c>
      <c r="U22" s="64"/>
      <c r="V22" s="64"/>
      <c r="W22" s="64"/>
      <c r="X22" s="61">
        <f>SUM(T22:W22)</f>
        <v>4</v>
      </c>
      <c r="Y22" s="64"/>
      <c r="Z22" s="64"/>
      <c r="AA22" s="64"/>
      <c r="AB22" s="61">
        <f>SUM(X22:AA22)</f>
        <v>4</v>
      </c>
      <c r="AC22" s="64"/>
      <c r="AD22" s="64"/>
      <c r="AE22" s="64"/>
      <c r="AF22" s="61">
        <f>SUM(AB22:AE22)</f>
        <v>4</v>
      </c>
      <c r="AG22" s="64"/>
      <c r="AH22" s="64"/>
      <c r="AI22" s="64"/>
      <c r="AJ22" s="61">
        <f>SUM(AF22:AI22)</f>
        <v>4</v>
      </c>
      <c r="AK22" s="64"/>
      <c r="AL22" s="64"/>
      <c r="AM22" s="64"/>
      <c r="AN22" s="61">
        <f>SUM(AJ22:AM22)</f>
        <v>4</v>
      </c>
      <c r="AO22" s="64"/>
      <c r="AP22" s="64"/>
      <c r="AQ22" s="64"/>
      <c r="AR22" s="61">
        <f>SUM(AN22:AQ22)</f>
        <v>4</v>
      </c>
      <c r="AS22" s="64"/>
      <c r="AT22" s="64"/>
      <c r="AU22" s="64"/>
      <c r="AV22" s="61">
        <f>SUM(AR22:AU22)</f>
        <v>4</v>
      </c>
      <c r="AW22" s="64"/>
      <c r="AX22" s="64"/>
      <c r="AY22" s="64"/>
      <c r="AZ22" s="61">
        <f>SUM(AV22:AY22)</f>
        <v>4</v>
      </c>
      <c r="BA22" s="64"/>
      <c r="BB22" s="64"/>
      <c r="BC22" s="64"/>
      <c r="BD22" s="61">
        <f>SUM(AZ22:BC22)</f>
        <v>4</v>
      </c>
      <c r="BE22" s="64"/>
      <c r="BF22" s="64"/>
      <c r="BG22" s="64"/>
      <c r="BH22" s="61">
        <f>SUM(BD22:BG22)</f>
        <v>4</v>
      </c>
    </row>
    <row r="23" spans="1:60" s="65" customFormat="1" x14ac:dyDescent="0.25">
      <c r="A23" s="61" t="s">
        <v>360</v>
      </c>
      <c r="B23" s="61" t="s">
        <v>66</v>
      </c>
      <c r="C23" s="66">
        <v>14</v>
      </c>
      <c r="D23" s="67" t="s">
        <v>67</v>
      </c>
      <c r="E23" s="66">
        <v>19</v>
      </c>
      <c r="F23" s="61">
        <f t="shared" si="39"/>
        <v>20</v>
      </c>
      <c r="G23" s="62">
        <f>$BH23/F23</f>
        <v>0.65</v>
      </c>
      <c r="H23" s="63">
        <v>13</v>
      </c>
      <c r="I23" s="69">
        <f t="shared" si="40"/>
        <v>16</v>
      </c>
      <c r="J23" s="70">
        <v>3</v>
      </c>
      <c r="K23" s="74">
        <v>2027</v>
      </c>
      <c r="L23" s="74">
        <v>2026</v>
      </c>
      <c r="M23" s="64"/>
      <c r="N23" s="64"/>
      <c r="O23" s="64"/>
      <c r="P23" s="63">
        <f t="shared" si="41"/>
        <v>13</v>
      </c>
      <c r="Q23" s="64"/>
      <c r="R23" s="64"/>
      <c r="S23" s="64"/>
      <c r="T23" s="61">
        <f>SUM(P23:S23)</f>
        <v>13</v>
      </c>
      <c r="U23" s="64"/>
      <c r="V23" s="64"/>
      <c r="W23" s="64"/>
      <c r="X23" s="61">
        <f>SUM(T23:W23)</f>
        <v>13</v>
      </c>
      <c r="Y23" s="64"/>
      <c r="Z23" s="64"/>
      <c r="AA23" s="64"/>
      <c r="AB23" s="61">
        <f>SUM(X23:AA23)</f>
        <v>13</v>
      </c>
      <c r="AC23" s="64"/>
      <c r="AD23" s="64"/>
      <c r="AE23" s="64"/>
      <c r="AF23" s="61">
        <f>SUM(AB23:AE23)</f>
        <v>13</v>
      </c>
      <c r="AG23" s="64"/>
      <c r="AH23" s="64"/>
      <c r="AI23" s="64"/>
      <c r="AJ23" s="61">
        <f>SUM(AF23:AI23)</f>
        <v>13</v>
      </c>
      <c r="AK23" s="64"/>
      <c r="AL23" s="64"/>
      <c r="AM23" s="64"/>
      <c r="AN23" s="61">
        <f>SUM(AJ23:AM23)</f>
        <v>13</v>
      </c>
      <c r="AO23" s="64"/>
      <c r="AP23" s="64"/>
      <c r="AQ23" s="64"/>
      <c r="AR23" s="61">
        <f>SUM(AN23:AQ23)</f>
        <v>13</v>
      </c>
      <c r="AS23" s="64"/>
      <c r="AT23" s="64"/>
      <c r="AU23" s="64"/>
      <c r="AV23" s="61">
        <f>SUM(AR23:AU23)</f>
        <v>13</v>
      </c>
      <c r="AW23" s="64"/>
      <c r="AX23" s="64"/>
      <c r="AY23" s="64"/>
      <c r="AZ23" s="61">
        <f>SUM(AV23:AY23)</f>
        <v>13</v>
      </c>
      <c r="BA23" s="64"/>
      <c r="BB23" s="64"/>
      <c r="BC23" s="64"/>
      <c r="BD23" s="61">
        <f>SUM(AZ23:BC23)</f>
        <v>13</v>
      </c>
      <c r="BE23" s="64"/>
      <c r="BF23" s="64"/>
      <c r="BG23" s="64"/>
      <c r="BH23" s="61">
        <f>SUM(BD23:BG23)</f>
        <v>13</v>
      </c>
    </row>
    <row r="24" spans="1:60" s="65" customFormat="1" x14ac:dyDescent="0.25">
      <c r="A24" s="61" t="s">
        <v>360</v>
      </c>
      <c r="B24" s="61" t="s">
        <v>68</v>
      </c>
      <c r="C24" s="66">
        <v>19</v>
      </c>
      <c r="D24" s="67">
        <v>6491</v>
      </c>
      <c r="E24" s="66">
        <v>15</v>
      </c>
      <c r="F24" s="61">
        <f t="shared" si="39"/>
        <v>16</v>
      </c>
      <c r="G24" s="62">
        <f>$BH24/F24</f>
        <v>0.125</v>
      </c>
      <c r="H24" s="63">
        <v>2</v>
      </c>
      <c r="I24" s="69">
        <f t="shared" si="40"/>
        <v>2</v>
      </c>
      <c r="J24" s="70"/>
      <c r="K24" s="74" t="s">
        <v>384</v>
      </c>
      <c r="L24" s="74">
        <v>2026</v>
      </c>
      <c r="M24" s="64"/>
      <c r="N24" s="64"/>
      <c r="O24" s="64"/>
      <c r="P24" s="63">
        <f t="shared" si="41"/>
        <v>2</v>
      </c>
      <c r="Q24" s="64"/>
      <c r="R24" s="64"/>
      <c r="S24" s="64"/>
      <c r="T24" s="61">
        <f>SUM(P24:S24)</f>
        <v>2</v>
      </c>
      <c r="U24" s="64"/>
      <c r="V24" s="64"/>
      <c r="W24" s="64"/>
      <c r="X24" s="61">
        <f>SUM(T24:W24)</f>
        <v>2</v>
      </c>
      <c r="Y24" s="64"/>
      <c r="Z24" s="64"/>
      <c r="AA24" s="64"/>
      <c r="AB24" s="61">
        <f>SUM(X24:AA24)</f>
        <v>2</v>
      </c>
      <c r="AC24" s="64"/>
      <c r="AD24" s="64"/>
      <c r="AE24" s="64"/>
      <c r="AF24" s="61">
        <f>SUM(AB24:AE24)</f>
        <v>2</v>
      </c>
      <c r="AG24" s="64"/>
      <c r="AH24" s="64"/>
      <c r="AI24" s="64"/>
      <c r="AJ24" s="61">
        <f>SUM(AF24:AI24)</f>
        <v>2</v>
      </c>
      <c r="AK24" s="64"/>
      <c r="AL24" s="64"/>
      <c r="AM24" s="64"/>
      <c r="AN24" s="61">
        <f>SUM(AJ24:AM24)</f>
        <v>2</v>
      </c>
      <c r="AO24" s="64"/>
      <c r="AP24" s="64"/>
      <c r="AQ24" s="64"/>
      <c r="AR24" s="61">
        <f>SUM(AN24:AQ24)</f>
        <v>2</v>
      </c>
      <c r="AS24" s="64"/>
      <c r="AT24" s="64"/>
      <c r="AU24" s="64"/>
      <c r="AV24" s="61">
        <f>SUM(AR24:AU24)</f>
        <v>2</v>
      </c>
      <c r="AW24" s="64"/>
      <c r="AX24" s="64"/>
      <c r="AY24" s="64"/>
      <c r="AZ24" s="61">
        <f>SUM(AV24:AY24)</f>
        <v>2</v>
      </c>
      <c r="BA24" s="64"/>
      <c r="BB24" s="64"/>
      <c r="BC24" s="64"/>
      <c r="BD24" s="61">
        <f>SUM(AZ24:BC24)</f>
        <v>2</v>
      </c>
      <c r="BE24" s="64"/>
      <c r="BF24" s="64"/>
      <c r="BG24" s="64"/>
      <c r="BH24" s="61">
        <f>SUM(BD24:BG24)</f>
        <v>2</v>
      </c>
    </row>
    <row r="25" spans="1:60" s="65" customFormat="1" x14ac:dyDescent="0.25">
      <c r="A25" s="61"/>
      <c r="B25" s="61"/>
      <c r="C25" s="61"/>
      <c r="D25" s="61"/>
      <c r="E25" s="66"/>
      <c r="F25" s="61"/>
      <c r="G25" s="61"/>
      <c r="H25" s="63"/>
      <c r="I25" s="63"/>
      <c r="J25" s="63"/>
      <c r="K25" s="66"/>
      <c r="L25" s="66"/>
      <c r="M25" s="61">
        <f>SUM(M20:M24)</f>
        <v>0</v>
      </c>
      <c r="N25" s="61">
        <f>SUM(N20:N24)</f>
        <v>0</v>
      </c>
      <c r="O25" s="61">
        <f>SUM(O20:O24)</f>
        <v>0</v>
      </c>
      <c r="P25" s="63">
        <f>SUM(P19:P24)</f>
        <v>58</v>
      </c>
      <c r="Q25" s="61">
        <f>SUM(Q20:Q24)</f>
        <v>0</v>
      </c>
      <c r="R25" s="61">
        <f>SUM(R20:R24)</f>
        <v>0</v>
      </c>
      <c r="S25" s="61">
        <f>SUM(S20:S24)</f>
        <v>0</v>
      </c>
      <c r="T25" s="61">
        <f>SUM(T19:T24)</f>
        <v>58</v>
      </c>
      <c r="U25" s="61">
        <f>SUM(U20:U24)</f>
        <v>0</v>
      </c>
      <c r="V25" s="61">
        <f>SUM(V20:V24)</f>
        <v>0</v>
      </c>
      <c r="W25" s="61">
        <f>SUM(W20:W24)</f>
        <v>0</v>
      </c>
      <c r="X25" s="61">
        <f>SUM(X20:X24)+E19</f>
        <v>58</v>
      </c>
      <c r="Y25" s="61">
        <f>SUM(Y20:Y24)</f>
        <v>0</v>
      </c>
      <c r="Z25" s="61">
        <f>SUM(Z20:Z24)</f>
        <v>0</v>
      </c>
      <c r="AA25" s="61">
        <f>SUM(AA20:AA24)</f>
        <v>0</v>
      </c>
      <c r="AB25" s="61">
        <f>SUM(AB20:AB24)+E19</f>
        <v>58</v>
      </c>
      <c r="AC25" s="61">
        <f>SUM(AC20:AC24)</f>
        <v>0</v>
      </c>
      <c r="AD25" s="61">
        <f>SUM(AD20:AD24)</f>
        <v>0</v>
      </c>
      <c r="AE25" s="61">
        <f>SUM(AE20:AE24)</f>
        <v>0</v>
      </c>
      <c r="AF25" s="61">
        <f>SUM(AF20:AF24)+25</f>
        <v>83</v>
      </c>
      <c r="AG25" s="61">
        <f>SUM(AG20:AG24)</f>
        <v>0</v>
      </c>
      <c r="AH25" s="61">
        <f>SUM(AH20:AH24)</f>
        <v>0</v>
      </c>
      <c r="AI25" s="61">
        <f>SUM(AI20:AI24)</f>
        <v>0</v>
      </c>
      <c r="AJ25" s="61">
        <f>SUM(AJ20:AJ24)+E19</f>
        <v>58</v>
      </c>
      <c r="AK25" s="61">
        <f>SUM(AK20:AK24)</f>
        <v>0</v>
      </c>
      <c r="AL25" s="61">
        <f>SUM(AL20:AL24)</f>
        <v>0</v>
      </c>
      <c r="AM25" s="61">
        <f>SUM(AM20:AM24)</f>
        <v>0</v>
      </c>
      <c r="AN25" s="61">
        <f>SUM(AN20:AN24)+E19</f>
        <v>58</v>
      </c>
      <c r="AO25" s="61">
        <f>SUM(AO20:AO24)</f>
        <v>0</v>
      </c>
      <c r="AP25" s="61">
        <f>SUM(AP20:AP24)</f>
        <v>0</v>
      </c>
      <c r="AQ25" s="61">
        <f>SUM(AQ20:AQ24)</f>
        <v>0</v>
      </c>
      <c r="AR25" s="61">
        <f>SUM(AR20:AR24)+E19</f>
        <v>58</v>
      </c>
      <c r="AS25" s="61">
        <f>SUM(AS20:AS24)</f>
        <v>0</v>
      </c>
      <c r="AT25" s="61">
        <f>SUM(AT20:AT24)</f>
        <v>0</v>
      </c>
      <c r="AU25" s="61">
        <f>SUM(AU20:AU24)</f>
        <v>0</v>
      </c>
      <c r="AV25" s="61">
        <f>SUM(AV20:AV24)+E19</f>
        <v>58</v>
      </c>
      <c r="AW25" s="61">
        <f>SUM(AW20:AW24)</f>
        <v>0</v>
      </c>
      <c r="AX25" s="61">
        <f>SUM(AX20:AX24)</f>
        <v>0</v>
      </c>
      <c r="AY25" s="61">
        <f>SUM(AY20:AY24)</f>
        <v>0</v>
      </c>
      <c r="AZ25" s="61">
        <f>SUM(AZ20:AZ24)+E19</f>
        <v>58</v>
      </c>
      <c r="BA25" s="61">
        <f>SUM(BA20:BA24)</f>
        <v>0</v>
      </c>
      <c r="BB25" s="61">
        <f>SUM(BB20:BB24)</f>
        <v>0</v>
      </c>
      <c r="BC25" s="61">
        <f>SUM(BC20:BC24)</f>
        <v>0</v>
      </c>
      <c r="BD25" s="61">
        <f>SUM(BD20:BD24)+E19</f>
        <v>58</v>
      </c>
      <c r="BE25" s="61">
        <f>SUM(BE20:BE24)</f>
        <v>0</v>
      </c>
      <c r="BF25" s="61">
        <f>SUM(BF20:BF24)</f>
        <v>0</v>
      </c>
      <c r="BG25" s="61">
        <f>SUM(BG20:BG24)</f>
        <v>0</v>
      </c>
      <c r="BH25" s="61">
        <f>SUM(BH20:BH24)+E19</f>
        <v>58</v>
      </c>
    </row>
    <row r="26" spans="1:60" s="65" customFormat="1" x14ac:dyDescent="0.25">
      <c r="A26" s="61"/>
      <c r="B26" s="61" t="s">
        <v>31</v>
      </c>
      <c r="C26" s="61">
        <f>COUNT(C20:C24)</f>
        <v>5</v>
      </c>
      <c r="D26" s="61"/>
      <c r="E26" s="66">
        <f>SUM(E19:E24)</f>
        <v>120</v>
      </c>
      <c r="F26" s="61">
        <f>SUM(E19:E24)+1</f>
        <v>121</v>
      </c>
      <c r="G26" s="62">
        <f>$BH25/F26</f>
        <v>0.47933884297520662</v>
      </c>
      <c r="H26" s="63">
        <f>SUM(H19:H24)</f>
        <v>58</v>
      </c>
      <c r="I26" s="63">
        <f>SUM(I19:I24)</f>
        <v>61</v>
      </c>
      <c r="J26" s="63">
        <f>SUM(J19:J24)</f>
        <v>3</v>
      </c>
      <c r="K26" s="66"/>
      <c r="L26" s="66"/>
      <c r="M26" s="61"/>
      <c r="N26" s="61"/>
      <c r="O26" s="61"/>
      <c r="P26" s="62">
        <f>P25/F26</f>
        <v>0.47933884297520662</v>
      </c>
      <c r="Q26" s="61">
        <f>M25+Q25</f>
        <v>0</v>
      </c>
      <c r="R26" s="61">
        <f>N25+R25</f>
        <v>0</v>
      </c>
      <c r="S26" s="61">
        <f>O25+S25</f>
        <v>0</v>
      </c>
      <c r="T26" s="62">
        <f>T25/F26</f>
        <v>0.47933884297520662</v>
      </c>
      <c r="U26" s="61">
        <f>Q26+U25</f>
        <v>0</v>
      </c>
      <c r="V26" s="61">
        <f>R26+V25</f>
        <v>0</v>
      </c>
      <c r="W26" s="61">
        <f>S26+W25</f>
        <v>0</v>
      </c>
      <c r="X26" s="62">
        <f>X25/F26</f>
        <v>0.47933884297520662</v>
      </c>
      <c r="Y26" s="61">
        <f>U26+Y25</f>
        <v>0</v>
      </c>
      <c r="Z26" s="61">
        <f>V26+Z25</f>
        <v>0</v>
      </c>
      <c r="AA26" s="61">
        <f>W26+AA25</f>
        <v>0</v>
      </c>
      <c r="AB26" s="62">
        <f>AB25/F26</f>
        <v>0.47933884297520662</v>
      </c>
      <c r="AC26" s="61">
        <f>Y26+AC25</f>
        <v>0</v>
      </c>
      <c r="AD26" s="61">
        <f>Z26+AD25</f>
        <v>0</v>
      </c>
      <c r="AE26" s="61">
        <f>AA26+AE25</f>
        <v>0</v>
      </c>
      <c r="AF26" s="62">
        <f>AF25/F26</f>
        <v>0.68595041322314054</v>
      </c>
      <c r="AG26" s="61">
        <f>AC26+AG25</f>
        <v>0</v>
      </c>
      <c r="AH26" s="61">
        <f>AD26+AH25</f>
        <v>0</v>
      </c>
      <c r="AI26" s="61">
        <f>AE26+AI25</f>
        <v>0</v>
      </c>
      <c r="AJ26" s="62">
        <f>AJ25/F26</f>
        <v>0.47933884297520662</v>
      </c>
      <c r="AK26" s="61">
        <f>AG26+AK25</f>
        <v>0</v>
      </c>
      <c r="AL26" s="61">
        <f>AH26+AL25</f>
        <v>0</v>
      </c>
      <c r="AM26" s="61">
        <f>AI26+AM25</f>
        <v>0</v>
      </c>
      <c r="AN26" s="62">
        <f>AN25/F26</f>
        <v>0.47933884297520662</v>
      </c>
      <c r="AO26" s="61">
        <f>AK26+AO25</f>
        <v>0</v>
      </c>
      <c r="AP26" s="61">
        <f>AL26+AP25</f>
        <v>0</v>
      </c>
      <c r="AQ26" s="61">
        <f>AM26+AQ25</f>
        <v>0</v>
      </c>
      <c r="AR26" s="62">
        <f>AR25/F26</f>
        <v>0.47933884297520662</v>
      </c>
      <c r="AS26" s="61">
        <f>AO26+AS25</f>
        <v>0</v>
      </c>
      <c r="AT26" s="61">
        <f>AP26+AT25</f>
        <v>0</v>
      </c>
      <c r="AU26" s="61">
        <f>AQ26+AU25</f>
        <v>0</v>
      </c>
      <c r="AV26" s="62">
        <f>AV25/F26</f>
        <v>0.47933884297520662</v>
      </c>
      <c r="AW26" s="61">
        <f>AS26+AW25</f>
        <v>0</v>
      </c>
      <c r="AX26" s="61">
        <f>AT26+AX25</f>
        <v>0</v>
      </c>
      <c r="AY26" s="61">
        <f>AU26+AY25</f>
        <v>0</v>
      </c>
      <c r="AZ26" s="62">
        <f>AZ25/F26</f>
        <v>0.47933884297520662</v>
      </c>
      <c r="BA26" s="61">
        <f>AW26+BA25</f>
        <v>0</v>
      </c>
      <c r="BB26" s="61">
        <f>AX26+BB25</f>
        <v>0</v>
      </c>
      <c r="BC26" s="61">
        <f>AY26+BC25</f>
        <v>0</v>
      </c>
      <c r="BD26" s="62">
        <f>BD25/F26</f>
        <v>0.47933884297520662</v>
      </c>
      <c r="BE26" s="61">
        <f>BA26+BE25</f>
        <v>0</v>
      </c>
      <c r="BF26" s="61">
        <f>BB26+BF25</f>
        <v>0</v>
      </c>
      <c r="BG26" s="61">
        <f>BC26+BG25</f>
        <v>0</v>
      </c>
      <c r="BH26" s="62">
        <f>BH25/F26</f>
        <v>0.47933884297520662</v>
      </c>
    </row>
    <row r="27" spans="1:60" s="65" customFormat="1" x14ac:dyDescent="0.25">
      <c r="E27" s="159"/>
      <c r="H27" s="72"/>
      <c r="I27" s="72"/>
      <c r="J27" s="72"/>
      <c r="K27" s="159"/>
      <c r="L27" s="159"/>
    </row>
    <row r="28" spans="1:60" s="65" customFormat="1" x14ac:dyDescent="0.25">
      <c r="E28" s="159"/>
      <c r="H28" s="72"/>
      <c r="I28" s="72"/>
      <c r="J28" s="72"/>
      <c r="K28" s="159"/>
      <c r="L28" s="159"/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45" right="0.45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B1"/>
  <sheetViews>
    <sheetView workbookViewId="0">
      <selection activeCell="P24" sqref="P24"/>
    </sheetView>
  </sheetViews>
  <sheetFormatPr defaultColWidth="8.85546875" defaultRowHeight="15" x14ac:dyDescent="0.25"/>
  <sheetData>
    <row r="1" spans="1:2" x14ac:dyDescent="0.25">
      <c r="A1" t="s">
        <v>362</v>
      </c>
      <c r="B1">
        <v>1</v>
      </c>
    </row>
  </sheetData>
  <sheetProtection password="C4DA" sheet="1" objects="1" scenarios="1"/>
  <customSheetViews>
    <customSheetView guid="{F02C43EC-1E1F-4F91-8C6E-ACE46B5D7137}">
      <selection activeCell="A2" sqref="A2"/>
      <pageMargins left="0" right="0" top="0" bottom="0" header="0" footer="0"/>
    </customSheetView>
  </customSheetViews>
  <phoneticPr fontId="7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H53"/>
  <sheetViews>
    <sheetView zoomScaleNormal="100" workbookViewId="0">
      <pane ySplit="1" topLeftCell="A14" activePane="bottomLeft" state="frozen"/>
      <selection pane="bottomLeft" activeCell="B25" sqref="B25"/>
    </sheetView>
  </sheetViews>
  <sheetFormatPr defaultRowHeight="15" x14ac:dyDescent="0.25"/>
  <cols>
    <col min="1" max="1" width="9" customWidth="1"/>
    <col min="2" max="2" width="18.7109375" customWidth="1"/>
    <col min="5" max="5" width="9.140625" style="30"/>
  </cols>
  <sheetData>
    <row r="1" spans="1:8" x14ac:dyDescent="0.25">
      <c r="A1" t="s">
        <v>332</v>
      </c>
      <c r="B1" t="s">
        <v>333</v>
      </c>
      <c r="C1" t="s">
        <v>17</v>
      </c>
      <c r="D1" t="s">
        <v>338</v>
      </c>
      <c r="E1" s="30" t="s">
        <v>18</v>
      </c>
      <c r="F1" t="s">
        <v>363</v>
      </c>
    </row>
    <row r="2" spans="1:8" x14ac:dyDescent="0.25">
      <c r="A2" s="242" t="s">
        <v>364</v>
      </c>
      <c r="B2" s="242"/>
      <c r="C2" s="242"/>
      <c r="D2" s="242"/>
      <c r="E2" s="242"/>
      <c r="F2" s="242"/>
      <c r="G2" s="242"/>
      <c r="H2" s="242"/>
    </row>
    <row r="3" spans="1:8" x14ac:dyDescent="0.25">
      <c r="A3">
        <f>Standings!A8</f>
        <v>12</v>
      </c>
      <c r="B3" t="str">
        <f>Standings!B8</f>
        <v>CALIFORNIA</v>
      </c>
      <c r="C3">
        <f>Standings!I8</f>
        <v>435</v>
      </c>
      <c r="D3">
        <f>Standings!H8</f>
        <v>398</v>
      </c>
      <c r="E3" s="30">
        <f>D3/C3</f>
        <v>0.9149425287356322</v>
      </c>
    </row>
    <row r="4" spans="1:8" x14ac:dyDescent="0.25">
      <c r="A4">
        <f>Standings!A11</f>
        <v>18</v>
      </c>
      <c r="B4" t="str">
        <f>Standings!B11</f>
        <v>FLORIDA</v>
      </c>
      <c r="C4">
        <f>Standings!I11</f>
        <v>455</v>
      </c>
      <c r="D4">
        <f>Standings!H11</f>
        <v>338</v>
      </c>
      <c r="E4" s="30">
        <f>D4/C4</f>
        <v>0.74285714285714288</v>
      </c>
    </row>
    <row r="5" spans="1:8" x14ac:dyDescent="0.25">
      <c r="A5">
        <f>Standings!A32</f>
        <v>8</v>
      </c>
      <c r="B5" t="str">
        <f>Standings!B32</f>
        <v>PACIFIC AREAS</v>
      </c>
      <c r="C5">
        <f>Standings!I32</f>
        <v>437</v>
      </c>
      <c r="D5">
        <f>Standings!H32</f>
        <v>411</v>
      </c>
      <c r="E5" s="30">
        <f>D5/C5</f>
        <v>0.94050343249427915</v>
      </c>
    </row>
    <row r="6" spans="1:8" x14ac:dyDescent="0.25">
      <c r="A6">
        <f>Standings!A29</f>
        <v>0</v>
      </c>
      <c r="B6" t="str">
        <f>Standings!B37</f>
        <v>TEXAS</v>
      </c>
      <c r="C6">
        <f>Standings!I37</f>
        <v>404</v>
      </c>
      <c r="D6">
        <f>Standings!H37</f>
        <v>292</v>
      </c>
      <c r="E6" s="30">
        <f>D6/C6</f>
        <v>0.72277227722772275</v>
      </c>
    </row>
    <row r="7" spans="1:8" x14ac:dyDescent="0.25">
      <c r="A7" s="243" t="s">
        <v>365</v>
      </c>
      <c r="B7" s="244"/>
      <c r="C7" s="244"/>
      <c r="D7" s="244"/>
      <c r="E7" s="244"/>
      <c r="F7" s="244"/>
      <c r="G7" s="244"/>
      <c r="H7" s="245"/>
    </row>
    <row r="8" spans="1:8" x14ac:dyDescent="0.25">
      <c r="A8">
        <f>Standings!A6</f>
        <v>7</v>
      </c>
      <c r="B8" t="str">
        <f>Standings!B6</f>
        <v>ARIZONA</v>
      </c>
      <c r="C8">
        <f>Standings!I6</f>
        <v>308</v>
      </c>
      <c r="D8">
        <f>Standings!H6</f>
        <v>278</v>
      </c>
      <c r="E8" s="30">
        <f t="shared" ref="E8:E13" si="0">D8/C8</f>
        <v>0.90259740259740262</v>
      </c>
    </row>
    <row r="9" spans="1:8" x14ac:dyDescent="0.25">
      <c r="A9">
        <f>Standings!A20</f>
        <v>13</v>
      </c>
      <c r="B9" t="str">
        <f>Standings!B20</f>
        <v>MINNESOTA</v>
      </c>
      <c r="C9">
        <f>Standings!I20</f>
        <v>327</v>
      </c>
      <c r="D9">
        <f>Standings!H20</f>
        <v>249</v>
      </c>
      <c r="E9" s="30">
        <f t="shared" si="0"/>
        <v>0.76146788990825687</v>
      </c>
    </row>
    <row r="10" spans="1:8" x14ac:dyDescent="0.25">
      <c r="A10">
        <f>Standings!A27</f>
        <v>11</v>
      </c>
      <c r="B10" t="str">
        <f>Standings!B27</f>
        <v>NORTH CAROLINA</v>
      </c>
      <c r="C10">
        <f>Standings!I27</f>
        <v>314</v>
      </c>
      <c r="D10">
        <f>Standings!H27</f>
        <v>259</v>
      </c>
      <c r="E10" s="30">
        <f t="shared" si="0"/>
        <v>0.82484076433121023</v>
      </c>
    </row>
    <row r="11" spans="1:8" x14ac:dyDescent="0.25">
      <c r="A11">
        <f>Standings!A29</f>
        <v>0</v>
      </c>
      <c r="B11" t="str">
        <f>Standings!B29</f>
        <v>OHIO</v>
      </c>
      <c r="C11">
        <f>Standings!I29</f>
        <v>325</v>
      </c>
      <c r="D11">
        <f>Standings!H29</f>
        <v>270</v>
      </c>
      <c r="E11" s="30">
        <f t="shared" si="0"/>
        <v>0.83076923076923082</v>
      </c>
    </row>
    <row r="12" spans="1:8" x14ac:dyDescent="0.25">
      <c r="A12">
        <f>Standings!A33</f>
        <v>11</v>
      </c>
      <c r="B12" t="str">
        <f>Standings!B33</f>
        <v>PENNSYLVANIA</v>
      </c>
      <c r="C12">
        <f>Standings!I33</f>
        <v>355</v>
      </c>
      <c r="D12">
        <f>Standings!H33</f>
        <v>293</v>
      </c>
      <c r="E12" s="30">
        <f t="shared" si="0"/>
        <v>0.82535211267605635</v>
      </c>
    </row>
    <row r="13" spans="1:8" x14ac:dyDescent="0.25">
      <c r="A13">
        <f>Standings!A38</f>
        <v>11</v>
      </c>
      <c r="B13" t="str">
        <f>Standings!B38</f>
        <v>VIRGINIA</v>
      </c>
      <c r="C13">
        <f>Standings!I38</f>
        <v>380</v>
      </c>
      <c r="D13">
        <f>Standings!H38</f>
        <v>292</v>
      </c>
      <c r="E13" s="30">
        <f t="shared" si="0"/>
        <v>0.76842105263157889</v>
      </c>
    </row>
    <row r="14" spans="1:8" x14ac:dyDescent="0.25">
      <c r="A14" s="246" t="s">
        <v>366</v>
      </c>
      <c r="B14" s="246"/>
      <c r="C14" s="246"/>
      <c r="D14" s="246"/>
      <c r="E14" s="246"/>
      <c r="F14" s="246"/>
      <c r="G14" s="246"/>
      <c r="H14" s="246"/>
    </row>
    <row r="15" spans="1:8" x14ac:dyDescent="0.25">
      <c r="A15">
        <f>Standings!A16</f>
        <v>4</v>
      </c>
      <c r="B15" t="str">
        <f>Standings!B16</f>
        <v>KENTUCKY</v>
      </c>
      <c r="C15">
        <f>Standings!I16</f>
        <v>216</v>
      </c>
      <c r="D15">
        <f>Standings!H16</f>
        <v>207</v>
      </c>
      <c r="E15" s="30">
        <f t="shared" ref="E15:E22" si="1">D15/C15</f>
        <v>0.95833333333333337</v>
      </c>
    </row>
    <row r="16" spans="1:8" x14ac:dyDescent="0.25">
      <c r="A16">
        <f>Standings!A18</f>
        <v>8</v>
      </c>
      <c r="B16" t="str">
        <f>Standings!B18</f>
        <v>MARYLAND</v>
      </c>
      <c r="C16">
        <f>Standings!I18</f>
        <v>291</v>
      </c>
      <c r="D16">
        <f>Standings!H18</f>
        <v>259</v>
      </c>
      <c r="E16" s="30">
        <f t="shared" si="1"/>
        <v>0.89003436426116833</v>
      </c>
    </row>
    <row r="17" spans="1:8" x14ac:dyDescent="0.25">
      <c r="A17">
        <f>Standings!A19</f>
        <v>9</v>
      </c>
      <c r="B17" t="str">
        <f>Standings!B19</f>
        <v>MICHIGAN</v>
      </c>
      <c r="C17">
        <f>Standings!I19</f>
        <v>247</v>
      </c>
      <c r="D17">
        <f>Standings!H19</f>
        <v>168</v>
      </c>
      <c r="E17" s="30">
        <f t="shared" si="1"/>
        <v>0.68016194331983804</v>
      </c>
    </row>
    <row r="18" spans="1:8" x14ac:dyDescent="0.25">
      <c r="A18">
        <f>Standings!A22</f>
        <v>8</v>
      </c>
      <c r="B18" t="str">
        <f>Standings!B22</f>
        <v>MISSOURI</v>
      </c>
      <c r="C18">
        <f>Standings!I22</f>
        <v>269</v>
      </c>
      <c r="D18">
        <f>Standings!H22</f>
        <v>243</v>
      </c>
      <c r="E18" s="30">
        <f>D18/C18</f>
        <v>0.90334572490706322</v>
      </c>
    </row>
    <row r="19" spans="1:8" x14ac:dyDescent="0.25">
      <c r="A19">
        <f>Standings!A30</f>
        <v>7</v>
      </c>
      <c r="B19" t="str">
        <f>Standings!B30</f>
        <v>OKLAHOMA</v>
      </c>
      <c r="C19">
        <f>Standings!I30</f>
        <v>207</v>
      </c>
      <c r="D19">
        <f>Standings!H30</f>
        <v>72</v>
      </c>
      <c r="E19" s="30">
        <f>D19/C19</f>
        <v>0.34782608695652173</v>
      </c>
    </row>
    <row r="20" spans="1:8" x14ac:dyDescent="0.25">
      <c r="A20">
        <f>Standings!A34</f>
        <v>6</v>
      </c>
      <c r="B20" t="str">
        <f>Standings!B34</f>
        <v>SOUTH CAROLINA</v>
      </c>
      <c r="C20">
        <f>Standings!I34</f>
        <v>215</v>
      </c>
      <c r="D20">
        <f>Standings!H34</f>
        <v>137</v>
      </c>
      <c r="E20" s="30">
        <f t="shared" si="1"/>
        <v>0.63720930232558137</v>
      </c>
    </row>
    <row r="21" spans="1:8" x14ac:dyDescent="0.25">
      <c r="A21">
        <f>Standings!A39</f>
        <v>8</v>
      </c>
      <c r="B21" t="str">
        <f>Standings!B39</f>
        <v>WASHINGTON</v>
      </c>
      <c r="C21">
        <f>Standings!I39</f>
        <v>265</v>
      </c>
      <c r="D21">
        <f>Standings!H39</f>
        <v>244</v>
      </c>
      <c r="E21" s="30">
        <f t="shared" si="1"/>
        <v>0.92075471698113209</v>
      </c>
    </row>
    <row r="22" spans="1:8" x14ac:dyDescent="0.25">
      <c r="A22">
        <f>Standings!A40</f>
        <v>7</v>
      </c>
      <c r="B22" t="str">
        <f>Standings!B40</f>
        <v>WISCONSIN</v>
      </c>
      <c r="C22">
        <f>Standings!I40</f>
        <v>249</v>
      </c>
      <c r="D22">
        <f>Standings!H40</f>
        <v>191</v>
      </c>
      <c r="E22" s="30">
        <f t="shared" si="1"/>
        <v>0.76706827309236947</v>
      </c>
    </row>
    <row r="23" spans="1:8" x14ac:dyDescent="0.25">
      <c r="A23" s="239" t="s">
        <v>367</v>
      </c>
      <c r="B23" s="239"/>
      <c r="C23" s="239"/>
      <c r="D23" s="239"/>
      <c r="E23" s="239"/>
      <c r="F23" s="239"/>
      <c r="G23" s="239"/>
      <c r="H23" s="239"/>
    </row>
    <row r="24" spans="1:8" x14ac:dyDescent="0.25">
      <c r="A24">
        <f>Standings!A7</f>
        <v>4</v>
      </c>
      <c r="B24" t="str">
        <f>Standings!B7</f>
        <v>ARKANSAS</v>
      </c>
      <c r="C24">
        <f>Standings!I7</f>
        <v>135</v>
      </c>
      <c r="D24">
        <f>Standings!H7</f>
        <v>83</v>
      </c>
      <c r="E24" s="30">
        <f>D24/C24</f>
        <v>0.61481481481481481</v>
      </c>
    </row>
    <row r="25" spans="1:8" x14ac:dyDescent="0.25">
      <c r="A25">
        <f>Standings!A13</f>
        <v>5</v>
      </c>
      <c r="B25" t="str">
        <f>Standings!B13</f>
        <v>ILLINOIS</v>
      </c>
      <c r="C25">
        <f>Standings!I13</f>
        <v>130</v>
      </c>
      <c r="D25">
        <f>Standings!H13</f>
        <v>70</v>
      </c>
      <c r="E25" s="30">
        <f t="shared" ref="E25:E29" si="2">D25/C25</f>
        <v>0.53846153846153844</v>
      </c>
    </row>
    <row r="26" spans="1:8" x14ac:dyDescent="0.25">
      <c r="A26">
        <f>Standings!A15</f>
        <v>5</v>
      </c>
      <c r="B26" t="str">
        <f>Standings!B15</f>
        <v>KANSAS</v>
      </c>
      <c r="C26">
        <f>Standings!I15</f>
        <v>172</v>
      </c>
      <c r="D26">
        <f>Standings!H15</f>
        <v>83</v>
      </c>
      <c r="E26" s="30">
        <f t="shared" si="2"/>
        <v>0.48255813953488375</v>
      </c>
    </row>
    <row r="27" spans="1:8" x14ac:dyDescent="0.25">
      <c r="A27">
        <f>Standings!A21</f>
        <v>6</v>
      </c>
      <c r="B27" t="str">
        <f>Standings!B21</f>
        <v>MISSISSIPPI</v>
      </c>
      <c r="C27">
        <f>Standings!I21</f>
        <v>165</v>
      </c>
      <c r="D27">
        <f>Standings!H21</f>
        <v>126</v>
      </c>
      <c r="E27" s="30">
        <f t="shared" si="2"/>
        <v>0.76363636363636367</v>
      </c>
    </row>
    <row r="28" spans="1:8" x14ac:dyDescent="0.25">
      <c r="A28">
        <f>Standings!A26</f>
        <v>7</v>
      </c>
      <c r="B28" t="str">
        <f>Standings!B26</f>
        <v>NEW YORK</v>
      </c>
      <c r="C28">
        <f>Standings!I26</f>
        <v>177</v>
      </c>
      <c r="D28">
        <f>Standings!H26</f>
        <v>116</v>
      </c>
      <c r="E28" s="30">
        <f t="shared" si="2"/>
        <v>0.65536723163841804</v>
      </c>
    </row>
    <row r="29" spans="1:8" x14ac:dyDescent="0.25">
      <c r="A29">
        <f>Standings!A28</f>
        <v>6</v>
      </c>
      <c r="B29" t="str">
        <f>Standings!B28</f>
        <v>NORTH DAKOTA</v>
      </c>
      <c r="C29">
        <f>Standings!I28</f>
        <v>180</v>
      </c>
      <c r="D29">
        <f>Standings!H28</f>
        <v>114</v>
      </c>
      <c r="E29" s="30">
        <f t="shared" si="2"/>
        <v>0.6333333333333333</v>
      </c>
    </row>
    <row r="30" spans="1:8" x14ac:dyDescent="0.25">
      <c r="A30">
        <f>Standings!A31</f>
        <v>6</v>
      </c>
      <c r="B30" t="str">
        <f>Standings!B31</f>
        <v>OREGON</v>
      </c>
      <c r="C30">
        <f>Standings!I31</f>
        <v>127</v>
      </c>
      <c r="D30">
        <f>Standings!H31</f>
        <v>98</v>
      </c>
      <c r="E30" s="30">
        <f>D30/C30</f>
        <v>0.77165354330708658</v>
      </c>
    </row>
    <row r="31" spans="1:8" x14ac:dyDescent="0.25">
      <c r="A31" s="240" t="s">
        <v>368</v>
      </c>
      <c r="B31" s="240"/>
      <c r="C31" s="240"/>
      <c r="D31" s="240"/>
      <c r="E31" s="240"/>
      <c r="F31" s="240"/>
      <c r="G31" s="240"/>
      <c r="H31" s="240"/>
    </row>
    <row r="32" spans="1:8" x14ac:dyDescent="0.25">
      <c r="A32">
        <f>Standings!A9</f>
        <v>5</v>
      </c>
      <c r="B32" t="str">
        <f>Standings!B9</f>
        <v>COLORADO</v>
      </c>
      <c r="C32">
        <f>Standings!I9</f>
        <v>121</v>
      </c>
      <c r="D32">
        <f>Standings!H9</f>
        <v>61</v>
      </c>
      <c r="E32" s="30">
        <f>D32/C32</f>
        <v>0.50413223140495866</v>
      </c>
    </row>
    <row r="33" spans="1:8" x14ac:dyDescent="0.25">
      <c r="A33">
        <f>Standings!A10</f>
        <v>3</v>
      </c>
      <c r="B33" t="str">
        <f>Standings!B10</f>
        <v>DELAWARE</v>
      </c>
      <c r="C33">
        <f>Standings!I10</f>
        <v>90</v>
      </c>
      <c r="D33">
        <f>Standings!H10</f>
        <v>87</v>
      </c>
      <c r="E33" s="30">
        <f t="shared" ref="E33:E36" si="3">D33/C33</f>
        <v>0.96666666666666667</v>
      </c>
    </row>
    <row r="34" spans="1:8" x14ac:dyDescent="0.25">
      <c r="A34">
        <f>Standings!A14</f>
        <v>3</v>
      </c>
      <c r="B34" t="str">
        <f>Standings!B14</f>
        <v>IOWA</v>
      </c>
      <c r="C34">
        <f>Standings!I14</f>
        <v>96</v>
      </c>
      <c r="D34">
        <f>Standings!H14</f>
        <v>93</v>
      </c>
      <c r="E34" s="30">
        <f t="shared" si="3"/>
        <v>0.96875</v>
      </c>
    </row>
    <row r="35" spans="1:8" x14ac:dyDescent="0.25">
      <c r="A35">
        <f>Standings!A17</f>
        <v>3</v>
      </c>
      <c r="B35" t="str">
        <f>Standings!B17</f>
        <v>LOUISIANA</v>
      </c>
      <c r="C35">
        <f>Standings!I17</f>
        <v>117</v>
      </c>
      <c r="D35">
        <f>Standings!H17</f>
        <v>32</v>
      </c>
      <c r="E35" s="30">
        <f t="shared" si="3"/>
        <v>0.27350427350427353</v>
      </c>
    </row>
    <row r="36" spans="1:8" x14ac:dyDescent="0.25">
      <c r="A36">
        <f>Standings!A23</f>
        <v>3</v>
      </c>
      <c r="B36" t="str">
        <f>Standings!B23</f>
        <v>NEBRASKA</v>
      </c>
      <c r="C36">
        <f>Standings!I23</f>
        <v>102</v>
      </c>
      <c r="D36">
        <f>Standings!H23</f>
        <v>88</v>
      </c>
      <c r="E36" s="30">
        <f t="shared" si="3"/>
        <v>0.86274509803921573</v>
      </c>
    </row>
    <row r="37" spans="1:8" x14ac:dyDescent="0.25">
      <c r="A37">
        <f>Standings!A24</f>
        <v>4</v>
      </c>
      <c r="B37" t="str">
        <f>Standings!B24</f>
        <v>NEW JERSEY</v>
      </c>
      <c r="C37">
        <f>Standings!I24</f>
        <v>85</v>
      </c>
      <c r="D37">
        <f>Standings!H24</f>
        <v>68</v>
      </c>
      <c r="E37" s="30">
        <f>D37/C37</f>
        <v>0.8</v>
      </c>
    </row>
    <row r="38" spans="1:8" x14ac:dyDescent="0.25">
      <c r="A38">
        <f>Standings!A25</f>
        <v>4</v>
      </c>
      <c r="B38" t="str">
        <f>Standings!B25</f>
        <v>NEW MEXICO</v>
      </c>
      <c r="C38">
        <f>Standings!I25</f>
        <v>98</v>
      </c>
      <c r="D38">
        <f>Standings!H25</f>
        <v>56</v>
      </c>
      <c r="E38" s="30">
        <f>D38/C38</f>
        <v>0.5714285714285714</v>
      </c>
    </row>
    <row r="39" spans="1:8" x14ac:dyDescent="0.25">
      <c r="A39">
        <f>Standings!A35</f>
        <v>3</v>
      </c>
      <c r="B39" t="str">
        <f>Standings!B35</f>
        <v>SOUTH DAKOTA</v>
      </c>
      <c r="C39">
        <f>Standings!I35</f>
        <v>92</v>
      </c>
      <c r="D39">
        <f>Standings!H35</f>
        <v>41</v>
      </c>
      <c r="E39" s="30">
        <f>D39/C39</f>
        <v>0.44565217391304346</v>
      </c>
    </row>
    <row r="40" spans="1:8" x14ac:dyDescent="0.25">
      <c r="A40">
        <f>Standings!A36</f>
        <v>3</v>
      </c>
      <c r="B40" t="str">
        <f>Standings!B36</f>
        <v>TENNESSEE</v>
      </c>
      <c r="C40">
        <f>Standings!I36</f>
        <v>106</v>
      </c>
      <c r="D40">
        <f>Standings!H36</f>
        <v>68</v>
      </c>
      <c r="E40" s="30">
        <f>D40/C40</f>
        <v>0.64150943396226412</v>
      </c>
    </row>
    <row r="41" spans="1:8" x14ac:dyDescent="0.25">
      <c r="A41" s="241" t="s">
        <v>369</v>
      </c>
      <c r="B41" s="241"/>
      <c r="C41" s="241"/>
      <c r="D41" s="241"/>
      <c r="E41" s="241"/>
      <c r="F41" s="241"/>
      <c r="G41" s="241"/>
      <c r="H41" s="241"/>
    </row>
    <row r="42" spans="1:8" x14ac:dyDescent="0.25">
      <c r="A42">
        <v>1</v>
      </c>
      <c r="B42" t="str">
        <f>Standings!B43</f>
        <v xml:space="preserve">ALABAMA 1 </v>
      </c>
      <c r="C42">
        <f>Standings!I43</f>
        <v>18</v>
      </c>
      <c r="D42">
        <f>Standings!H43</f>
        <v>6</v>
      </c>
      <c r="E42" s="30">
        <f t="shared" ref="E42:E44" si="4">D42/C42</f>
        <v>0.33333333333333331</v>
      </c>
    </row>
    <row r="43" spans="1:8" x14ac:dyDescent="0.25">
      <c r="A43">
        <v>1</v>
      </c>
      <c r="B43" t="str">
        <f>Standings!B44</f>
        <v>ALABAMA 13</v>
      </c>
      <c r="C43">
        <f>Standings!I44</f>
        <v>20</v>
      </c>
      <c r="D43">
        <f>Standings!H44</f>
        <v>16</v>
      </c>
      <c r="E43" s="30">
        <f>D43/C43</f>
        <v>0.8</v>
      </c>
    </row>
    <row r="44" spans="1:8" x14ac:dyDescent="0.25">
      <c r="A44">
        <v>1</v>
      </c>
      <c r="B44" t="s">
        <v>370</v>
      </c>
      <c r="C44">
        <f>Standings!I45</f>
        <v>51</v>
      </c>
      <c r="D44">
        <f>Standings!H45</f>
        <v>15</v>
      </c>
      <c r="E44" s="30">
        <f t="shared" si="4"/>
        <v>0.29411764705882354</v>
      </c>
    </row>
    <row r="45" spans="1:8" x14ac:dyDescent="0.25">
      <c r="A45">
        <v>1</v>
      </c>
      <c r="B45" t="str">
        <f>+Standings!B46</f>
        <v>EUROPE 6</v>
      </c>
      <c r="C45">
        <f>Standings!I46</f>
        <v>93</v>
      </c>
      <c r="D45">
        <f>Standings!H46</f>
        <v>90</v>
      </c>
      <c r="E45" s="30">
        <f>D45/C45</f>
        <v>0.967741935483871</v>
      </c>
    </row>
    <row r="46" spans="1:8" x14ac:dyDescent="0.25">
      <c r="A46">
        <v>1</v>
      </c>
      <c r="B46" t="s">
        <v>371</v>
      </c>
      <c r="C46">
        <f>Standings!I47</f>
        <v>11</v>
      </c>
      <c r="D46">
        <f>Standings!H47</f>
        <v>10</v>
      </c>
      <c r="E46" s="30">
        <f t="shared" ref="E46:E53" si="5">D46/C46</f>
        <v>0.90909090909090906</v>
      </c>
    </row>
    <row r="47" spans="1:8" x14ac:dyDescent="0.25">
      <c r="A47">
        <v>1</v>
      </c>
      <c r="B47" t="str">
        <f>Standings!B48</f>
        <v>INDIANA 11</v>
      </c>
      <c r="C47">
        <f>Standings!I48</f>
        <v>47</v>
      </c>
      <c r="D47">
        <f>Standings!H48</f>
        <v>28</v>
      </c>
      <c r="E47" s="30">
        <f t="shared" si="5"/>
        <v>0.5957446808510638</v>
      </c>
    </row>
    <row r="48" spans="1:8" x14ac:dyDescent="0.25">
      <c r="A48">
        <v>1</v>
      </c>
      <c r="B48" t="str">
        <f>Standings!B49</f>
        <v>MASSACHUSETTS 14</v>
      </c>
      <c r="C48">
        <f>Standings!I49</f>
        <v>43</v>
      </c>
      <c r="D48">
        <f>Standings!H49</f>
        <v>11</v>
      </c>
      <c r="E48" s="30">
        <f t="shared" si="5"/>
        <v>0.2558139534883721</v>
      </c>
    </row>
    <row r="49" spans="1:5" x14ac:dyDescent="0.25">
      <c r="A49">
        <v>1</v>
      </c>
      <c r="B49" t="str">
        <f>Standings!B50</f>
        <v>MONTANA 10</v>
      </c>
      <c r="C49">
        <f>Standings!I50</f>
        <v>62</v>
      </c>
      <c r="D49">
        <f>Standings!H50</f>
        <v>57</v>
      </c>
      <c r="E49" s="30">
        <f t="shared" si="5"/>
        <v>0.91935483870967738</v>
      </c>
    </row>
    <row r="50" spans="1:5" x14ac:dyDescent="0.25">
      <c r="A50">
        <v>1</v>
      </c>
      <c r="B50" t="str">
        <f>+Standings!B53</f>
        <v>NEVADA 2</v>
      </c>
      <c r="C50">
        <f>Standings!I53</f>
        <v>49</v>
      </c>
      <c r="D50">
        <f>Standings!H53</f>
        <v>45</v>
      </c>
      <c r="E50" s="30">
        <f t="shared" si="5"/>
        <v>0.91836734693877553</v>
      </c>
    </row>
    <row r="51" spans="1:5" x14ac:dyDescent="0.25">
      <c r="A51">
        <v>1</v>
      </c>
      <c r="B51" t="str">
        <f>Standings!B51</f>
        <v>NEW HAMPSHIRE 1</v>
      </c>
      <c r="C51">
        <f>Standings!I51</f>
        <v>39</v>
      </c>
      <c r="D51">
        <f>Standings!H51</f>
        <v>18</v>
      </c>
      <c r="E51" s="30">
        <f t="shared" si="5"/>
        <v>0.46153846153846156</v>
      </c>
    </row>
    <row r="52" spans="1:5" x14ac:dyDescent="0.25">
      <c r="A52">
        <v>1</v>
      </c>
      <c r="B52" t="str">
        <f>Standings!B52</f>
        <v>NEW HAMPSHIRE 3</v>
      </c>
      <c r="C52">
        <f>Standings!I52</f>
        <v>49</v>
      </c>
      <c r="D52">
        <f>Standings!H52</f>
        <v>47</v>
      </c>
      <c r="E52" s="30">
        <f t="shared" si="5"/>
        <v>0.95918367346938771</v>
      </c>
    </row>
    <row r="53" spans="1:5" x14ac:dyDescent="0.25">
      <c r="A53">
        <v>1</v>
      </c>
      <c r="B53" t="str">
        <f>Standings!B54</f>
        <v>WEST VIRGINIA 6</v>
      </c>
      <c r="C53">
        <f>Standings!I54</f>
        <v>22</v>
      </c>
      <c r="D53">
        <f>Standings!H54</f>
        <v>21</v>
      </c>
      <c r="E53" s="30">
        <f t="shared" si="5"/>
        <v>0.95454545454545459</v>
      </c>
    </row>
  </sheetData>
  <sortState xmlns:xlrd2="http://schemas.microsoft.com/office/spreadsheetml/2017/richdata2" ref="A32:H39">
    <sortCondition ref="B32:B39"/>
  </sortState>
  <mergeCells count="6">
    <mergeCell ref="A23:H23"/>
    <mergeCell ref="A31:H31"/>
    <mergeCell ref="A41:H41"/>
    <mergeCell ref="A2:H2"/>
    <mergeCell ref="A7:H7"/>
    <mergeCell ref="A14:H14"/>
  </mergeCells>
  <printOptions headings="1" gridLines="1"/>
  <pageMargins left="1.2" right="1.2" top="0.25" bottom="0.25" header="0.3" footer="0.3"/>
  <pageSetup scale="89" orientation="portrait" r:id="rId1"/>
  <headerFooter>
    <oddHeader>Page &amp;P&amp;RMembership 2024-2025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H8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K1" sqref="K1:L1048576"/>
    </sheetView>
  </sheetViews>
  <sheetFormatPr defaultColWidth="8.85546875" defaultRowHeight="15" x14ac:dyDescent="0.25"/>
  <cols>
    <col min="1" max="1" width="10.85546875" bestFit="1" customWidth="1"/>
    <col min="2" max="2" width="16" bestFit="1" customWidth="1"/>
    <col min="3" max="3" width="4.42578125" customWidth="1"/>
    <col min="4" max="4" width="6" hidden="1" customWidth="1"/>
    <col min="8" max="8" width="5.140625" style="56" customWidth="1"/>
    <col min="9" max="9" width="8" style="56" customWidth="1"/>
    <col min="10" max="10" width="5" style="56" customWidth="1"/>
    <col min="11" max="11" width="5.42578125" style="154" customWidth="1"/>
    <col min="12" max="12" width="8.140625" style="154" customWidth="1"/>
    <col min="13" max="15" width="3" customWidth="1"/>
    <col min="16" max="16" width="7.140625" customWidth="1"/>
    <col min="17" max="19" width="3" customWidth="1"/>
    <col min="20" max="20" width="7.140625" customWidth="1"/>
    <col min="21" max="23" width="3" customWidth="1"/>
    <col min="24" max="24" width="7.140625" customWidth="1"/>
    <col min="25" max="27" width="3" customWidth="1"/>
    <col min="28" max="28" width="7.140625" customWidth="1"/>
    <col min="29" max="31" width="3" customWidth="1"/>
    <col min="32" max="32" width="7.140625" customWidth="1"/>
    <col min="33" max="35" width="3" customWidth="1"/>
    <col min="36" max="36" width="7.140625" customWidth="1"/>
    <col min="37" max="39" width="3" customWidth="1"/>
    <col min="40" max="40" width="7.140625" customWidth="1"/>
    <col min="41" max="43" width="3" customWidth="1"/>
    <col min="44" max="44" width="7.140625" customWidth="1"/>
    <col min="45" max="47" width="3" customWidth="1"/>
    <col min="48" max="48" width="7.140625" customWidth="1"/>
    <col min="49" max="51" width="3" customWidth="1"/>
    <col min="52" max="52" width="7.140625" customWidth="1"/>
    <col min="53" max="55" width="3" customWidth="1"/>
    <col min="56" max="56" width="7.140625" customWidth="1"/>
    <col min="57" max="59" width="3" customWidth="1"/>
    <col min="60" max="60" width="7.14062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ht="45.75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0" t="s">
        <v>69</v>
      </c>
      <c r="F2" s="51" t="s">
        <v>17</v>
      </c>
      <c r="G2" s="51" t="s">
        <v>18</v>
      </c>
      <c r="H2" s="55" t="s">
        <v>19</v>
      </c>
      <c r="I2" s="55" t="s">
        <v>20</v>
      </c>
      <c r="J2" s="55" t="s">
        <v>21</v>
      </c>
      <c r="K2" s="51" t="s">
        <v>22</v>
      </c>
      <c r="L2" s="51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3" t="s">
        <v>70</v>
      </c>
      <c r="B3" s="4"/>
      <c r="C3" s="4"/>
      <c r="D3" s="4"/>
      <c r="E3" s="4"/>
      <c r="F3" s="4"/>
      <c r="G3" s="5"/>
      <c r="H3" s="53"/>
      <c r="I3" s="53"/>
      <c r="J3" s="57"/>
      <c r="K3" s="48">
        <v>2027</v>
      </c>
      <c r="L3" s="48">
        <v>2026</v>
      </c>
      <c r="M3" s="8"/>
      <c r="N3" s="8"/>
      <c r="O3" s="8"/>
      <c r="P3" s="53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4"/>
      <c r="AG3" s="8"/>
      <c r="AH3" s="8"/>
      <c r="AI3" s="8"/>
      <c r="AJ3" s="4"/>
      <c r="AK3" s="8"/>
      <c r="AL3" s="8"/>
      <c r="AM3" s="8"/>
      <c r="AN3" s="4"/>
      <c r="AO3" s="8"/>
      <c r="AP3" s="8"/>
      <c r="AQ3" s="8"/>
      <c r="AR3" s="4"/>
      <c r="AS3" s="8"/>
      <c r="AT3" s="8"/>
      <c r="AU3" s="8"/>
      <c r="AV3" s="4"/>
      <c r="AW3" s="8"/>
      <c r="AX3" s="8"/>
      <c r="AY3" s="8"/>
      <c r="AZ3" s="4"/>
      <c r="BA3" s="8"/>
      <c r="BB3" s="8"/>
      <c r="BC3" s="8"/>
      <c r="BD3" s="4"/>
      <c r="BE3" s="8"/>
      <c r="BF3" s="8"/>
      <c r="BG3" s="8"/>
      <c r="BH3" s="4"/>
    </row>
    <row r="4" spans="1:60" x14ac:dyDescent="0.25">
      <c r="A4" s="1" t="s">
        <v>360</v>
      </c>
      <c r="B4" s="1" t="s">
        <v>373</v>
      </c>
      <c r="C4" s="1">
        <v>1</v>
      </c>
      <c r="D4" s="1">
        <v>2863</v>
      </c>
      <c r="E4" s="1">
        <v>29</v>
      </c>
      <c r="F4" s="1">
        <f>E4+1</f>
        <v>30</v>
      </c>
      <c r="G4" s="5">
        <f>$BH4/F4</f>
        <v>0.96666666666666667</v>
      </c>
      <c r="H4" s="53">
        <v>29</v>
      </c>
      <c r="I4" s="53">
        <f>+H4+J4</f>
        <v>29</v>
      </c>
      <c r="J4" s="58"/>
      <c r="K4" s="48">
        <v>2027</v>
      </c>
      <c r="L4" s="48">
        <v>2026</v>
      </c>
      <c r="M4" s="9"/>
      <c r="N4" s="9"/>
      <c r="O4" s="9"/>
      <c r="P4" s="49">
        <f>+H4+SUM(M4:O4)</f>
        <v>29</v>
      </c>
      <c r="Q4" s="9"/>
      <c r="R4" s="9"/>
      <c r="S4" s="9"/>
      <c r="T4" s="1">
        <f>SUM(P4:S4)</f>
        <v>29</v>
      </c>
      <c r="U4" s="9"/>
      <c r="V4" s="9"/>
      <c r="W4" s="9"/>
      <c r="X4" s="1">
        <f>SUM(T4:W4)</f>
        <v>29</v>
      </c>
      <c r="Y4" s="9"/>
      <c r="Z4" s="9"/>
      <c r="AA4" s="9"/>
      <c r="AB4" s="1">
        <f>SUM(X4:AA4)</f>
        <v>29</v>
      </c>
      <c r="AC4" s="9"/>
      <c r="AD4" s="9"/>
      <c r="AE4" s="9"/>
      <c r="AF4" s="1">
        <f>SUM(AB4:AE4)</f>
        <v>29</v>
      </c>
      <c r="AG4" s="9"/>
      <c r="AH4" s="9"/>
      <c r="AI4" s="9"/>
      <c r="AJ4" s="1">
        <f>SUM(AF4:AI4)</f>
        <v>29</v>
      </c>
      <c r="AK4" s="9"/>
      <c r="AL4" s="9"/>
      <c r="AM4" s="9"/>
      <c r="AN4" s="1">
        <f>SUM(AJ4:AM4)</f>
        <v>29</v>
      </c>
      <c r="AO4" s="9"/>
      <c r="AP4" s="9"/>
      <c r="AQ4" s="9"/>
      <c r="AR4" s="1">
        <f>SUM(AN4:AQ4)</f>
        <v>29</v>
      </c>
      <c r="AS4" s="9"/>
      <c r="AT4" s="9"/>
      <c r="AU4" s="9"/>
      <c r="AV4" s="1">
        <f>SUM(AR4:AU4)</f>
        <v>29</v>
      </c>
      <c r="AW4" s="9"/>
      <c r="AX4" s="9"/>
      <c r="AY4" s="9"/>
      <c r="AZ4" s="1">
        <f>SUM(AV4:AY4)</f>
        <v>29</v>
      </c>
      <c r="BA4" s="9"/>
      <c r="BB4" s="9"/>
      <c r="BC4" s="9"/>
      <c r="BD4" s="1">
        <f>SUM(AZ4:BC4)</f>
        <v>29</v>
      </c>
      <c r="BE4" s="9"/>
      <c r="BF4" s="9"/>
      <c r="BG4" s="9"/>
      <c r="BH4" s="1">
        <f>SUM(BD4:BG4)</f>
        <v>29</v>
      </c>
    </row>
    <row r="5" spans="1:60" s="65" customFormat="1" x14ac:dyDescent="0.25">
      <c r="A5" s="1" t="s">
        <v>360</v>
      </c>
      <c r="B5" s="61" t="s">
        <v>71</v>
      </c>
      <c r="C5" s="61">
        <v>2</v>
      </c>
      <c r="D5" s="61">
        <v>3238</v>
      </c>
      <c r="E5" s="86">
        <v>35</v>
      </c>
      <c r="F5" s="1">
        <f t="shared" ref="F5:F6" si="0">E5+1</f>
        <v>36</v>
      </c>
      <c r="G5" s="68">
        <f>$BH5/F5</f>
        <v>1</v>
      </c>
      <c r="H5" s="69">
        <v>21</v>
      </c>
      <c r="I5" s="69">
        <f>+H5+J5</f>
        <v>21</v>
      </c>
      <c r="J5" s="70"/>
      <c r="K5" s="208">
        <v>2027</v>
      </c>
      <c r="L5" s="48">
        <v>2026</v>
      </c>
      <c r="M5" s="64"/>
      <c r="N5" s="64"/>
      <c r="O5" s="64"/>
      <c r="P5" s="63">
        <f>+H5+SUM(M5:O5)</f>
        <v>21</v>
      </c>
      <c r="Q5" s="64">
        <v>1</v>
      </c>
      <c r="R5" s="64">
        <v>14</v>
      </c>
      <c r="S5" s="64"/>
      <c r="T5" s="61">
        <f>SUM(P5:S5)</f>
        <v>36</v>
      </c>
      <c r="U5" s="64"/>
      <c r="V5" s="64"/>
      <c r="W5" s="64"/>
      <c r="X5" s="61">
        <f>SUM(T5:W5)</f>
        <v>36</v>
      </c>
      <c r="Y5" s="64"/>
      <c r="Z5" s="64"/>
      <c r="AA5" s="64"/>
      <c r="AB5" s="61">
        <f>SUM(X5:AA5)</f>
        <v>36</v>
      </c>
      <c r="AC5" s="64"/>
      <c r="AD5" s="64"/>
      <c r="AE5" s="64"/>
      <c r="AF5" s="61">
        <f>SUM(AB5:AE5)</f>
        <v>36</v>
      </c>
      <c r="AG5" s="64"/>
      <c r="AH5" s="64"/>
      <c r="AI5" s="64"/>
      <c r="AJ5" s="61">
        <f>SUM(AF5:AI5)</f>
        <v>36</v>
      </c>
      <c r="AK5" s="64"/>
      <c r="AL5" s="64"/>
      <c r="AM5" s="64"/>
      <c r="AN5" s="61">
        <f>SUM(AJ5:AM5)</f>
        <v>36</v>
      </c>
      <c r="AO5" s="64"/>
      <c r="AP5" s="64"/>
      <c r="AQ5" s="64"/>
      <c r="AR5" s="61">
        <f>SUM(AN5:AQ5)</f>
        <v>36</v>
      </c>
      <c r="AS5" s="64"/>
      <c r="AT5" s="64"/>
      <c r="AU5" s="64"/>
      <c r="AV5" s="61">
        <f>SUM(AR5:AU5)</f>
        <v>36</v>
      </c>
      <c r="AW5" s="64"/>
      <c r="AX5" s="64"/>
      <c r="AY5" s="64"/>
      <c r="AZ5" s="61">
        <f>SUM(AV5:AY5)</f>
        <v>36</v>
      </c>
      <c r="BA5" s="64"/>
      <c r="BB5" s="64"/>
      <c r="BC5" s="64"/>
      <c r="BD5" s="61">
        <f>SUM(AZ5:BC5)</f>
        <v>36</v>
      </c>
      <c r="BE5" s="64"/>
      <c r="BF5" s="64"/>
      <c r="BG5" s="64"/>
      <c r="BH5" s="61">
        <f>SUM(BD5:BG5)</f>
        <v>36</v>
      </c>
    </row>
    <row r="6" spans="1:60" x14ac:dyDescent="0.25">
      <c r="A6" s="1" t="s">
        <v>360</v>
      </c>
      <c r="B6" s="1" t="s">
        <v>72</v>
      </c>
      <c r="C6" s="1">
        <v>4</v>
      </c>
      <c r="D6" s="1"/>
      <c r="E6" s="11">
        <v>25</v>
      </c>
      <c r="F6" s="1">
        <f t="shared" si="0"/>
        <v>26</v>
      </c>
      <c r="G6" s="5">
        <f>$BH6/F6</f>
        <v>0.84615384615384615</v>
      </c>
      <c r="H6" s="53">
        <v>22</v>
      </c>
      <c r="I6" s="53">
        <f>+H6+J6</f>
        <v>22</v>
      </c>
      <c r="J6" s="58"/>
      <c r="K6" s="48" t="s">
        <v>384</v>
      </c>
      <c r="L6" s="48">
        <v>2026</v>
      </c>
      <c r="M6" s="9"/>
      <c r="N6" s="9"/>
      <c r="O6" s="9"/>
      <c r="P6" s="49">
        <f>+H6+SUM(M6:O6)</f>
        <v>22</v>
      </c>
      <c r="Q6" s="9"/>
      <c r="R6" s="9"/>
      <c r="S6" s="9"/>
      <c r="T6" s="1">
        <f>SUM(P6:S6)</f>
        <v>22</v>
      </c>
      <c r="U6" s="9"/>
      <c r="V6" s="9"/>
      <c r="W6" s="9"/>
      <c r="X6" s="1">
        <f>SUM(T6:W6)</f>
        <v>22</v>
      </c>
      <c r="Y6" s="9"/>
      <c r="Z6" s="9"/>
      <c r="AA6" s="9"/>
      <c r="AB6" s="1">
        <f>SUM(X6:AA6)</f>
        <v>22</v>
      </c>
      <c r="AC6" s="9"/>
      <c r="AD6" s="9"/>
      <c r="AE6" s="9"/>
      <c r="AF6" s="1">
        <f>SUM(AB6:AE6)</f>
        <v>22</v>
      </c>
      <c r="AG6" s="9"/>
      <c r="AH6" s="9"/>
      <c r="AI6" s="9"/>
      <c r="AJ6" s="1">
        <f>SUM(AF6:AI6)</f>
        <v>22</v>
      </c>
      <c r="AK6" s="9"/>
      <c r="AL6" s="9"/>
      <c r="AM6" s="9"/>
      <c r="AN6" s="1">
        <f>SUM(AJ6:AM6)</f>
        <v>22</v>
      </c>
      <c r="AO6" s="9"/>
      <c r="AP6" s="9"/>
      <c r="AQ6" s="9"/>
      <c r="AR6" s="1">
        <f>SUM(AN6:AQ6)</f>
        <v>22</v>
      </c>
      <c r="AS6" s="9"/>
      <c r="AT6" s="9"/>
      <c r="AU6" s="9"/>
      <c r="AV6" s="1">
        <f>SUM(AR6:AU6)</f>
        <v>22</v>
      </c>
      <c r="AW6" s="9"/>
      <c r="AX6" s="9"/>
      <c r="AY6" s="9"/>
      <c r="AZ6" s="1">
        <f>SUM(AV6:AY6)</f>
        <v>22</v>
      </c>
      <c r="BA6" s="9"/>
      <c r="BB6" s="9"/>
      <c r="BC6" s="9"/>
      <c r="BD6" s="1">
        <f>SUM(AZ6:BC6)</f>
        <v>22</v>
      </c>
      <c r="BF6" s="1"/>
      <c r="BH6" s="1">
        <f>SUM(BD6:BG6)</f>
        <v>22</v>
      </c>
    </row>
    <row r="7" spans="1:60" x14ac:dyDescent="0.25">
      <c r="A7" s="1"/>
      <c r="B7" s="1"/>
      <c r="C7" s="1"/>
      <c r="D7" s="1"/>
      <c r="E7" s="1"/>
      <c r="F7" s="1"/>
      <c r="G7" s="1"/>
      <c r="H7" s="49"/>
      <c r="I7" s="49"/>
      <c r="J7" s="49"/>
      <c r="K7" s="12"/>
      <c r="L7" s="12"/>
      <c r="M7" s="1">
        <f t="shared" ref="M7:AL7" si="1">SUM(M4:M6)</f>
        <v>0</v>
      </c>
      <c r="N7" s="1">
        <f t="shared" si="1"/>
        <v>0</v>
      </c>
      <c r="O7" s="1">
        <f t="shared" si="1"/>
        <v>0</v>
      </c>
      <c r="P7" s="1">
        <f t="shared" si="1"/>
        <v>72</v>
      </c>
      <c r="Q7" s="1">
        <f t="shared" si="1"/>
        <v>1</v>
      </c>
      <c r="R7" s="1">
        <f t="shared" si="1"/>
        <v>14</v>
      </c>
      <c r="S7" s="1">
        <f t="shared" si="1"/>
        <v>0</v>
      </c>
      <c r="T7" s="1">
        <f t="shared" si="1"/>
        <v>87</v>
      </c>
      <c r="U7" s="1">
        <f t="shared" si="1"/>
        <v>0</v>
      </c>
      <c r="V7" s="1">
        <f t="shared" si="1"/>
        <v>0</v>
      </c>
      <c r="W7" s="1">
        <f t="shared" si="1"/>
        <v>0</v>
      </c>
      <c r="X7" s="1">
        <f t="shared" si="1"/>
        <v>87</v>
      </c>
      <c r="Y7" s="1">
        <f t="shared" si="1"/>
        <v>0</v>
      </c>
      <c r="Z7" s="1">
        <f t="shared" si="1"/>
        <v>0</v>
      </c>
      <c r="AA7" s="1">
        <f t="shared" si="1"/>
        <v>0</v>
      </c>
      <c r="AB7" s="1">
        <f t="shared" si="1"/>
        <v>87</v>
      </c>
      <c r="AC7" s="1">
        <f t="shared" si="1"/>
        <v>0</v>
      </c>
      <c r="AD7" s="1">
        <f t="shared" si="1"/>
        <v>0</v>
      </c>
      <c r="AE7" s="1">
        <f t="shared" si="1"/>
        <v>0</v>
      </c>
      <c r="AF7" s="1">
        <f t="shared" si="1"/>
        <v>87</v>
      </c>
      <c r="AG7" s="1">
        <f t="shared" si="1"/>
        <v>0</v>
      </c>
      <c r="AH7" s="1">
        <f t="shared" si="1"/>
        <v>0</v>
      </c>
      <c r="AI7" s="1">
        <f t="shared" si="1"/>
        <v>0</v>
      </c>
      <c r="AJ7" s="1">
        <f t="shared" si="1"/>
        <v>87</v>
      </c>
      <c r="AK7" s="1">
        <f t="shared" si="1"/>
        <v>0</v>
      </c>
      <c r="AL7" s="1">
        <f t="shared" si="1"/>
        <v>0</v>
      </c>
      <c r="AM7" s="1">
        <f t="shared" ref="AM7:BH7" si="2">SUM(AM4:AM6)</f>
        <v>0</v>
      </c>
      <c r="AN7" s="1">
        <f t="shared" si="2"/>
        <v>87</v>
      </c>
      <c r="AO7" s="1">
        <f t="shared" si="2"/>
        <v>0</v>
      </c>
      <c r="AP7" s="1">
        <f t="shared" si="2"/>
        <v>0</v>
      </c>
      <c r="AQ7" s="1">
        <f t="shared" si="2"/>
        <v>0</v>
      </c>
      <c r="AR7" s="1">
        <f t="shared" si="2"/>
        <v>87</v>
      </c>
      <c r="AS7" s="1">
        <f t="shared" si="2"/>
        <v>0</v>
      </c>
      <c r="AT7" s="1">
        <f t="shared" si="2"/>
        <v>0</v>
      </c>
      <c r="AU7" s="1">
        <f t="shared" si="2"/>
        <v>0</v>
      </c>
      <c r="AV7" s="1">
        <f t="shared" si="2"/>
        <v>87</v>
      </c>
      <c r="AW7" s="1">
        <f t="shared" si="2"/>
        <v>0</v>
      </c>
      <c r="AX7" s="1">
        <f t="shared" si="2"/>
        <v>0</v>
      </c>
      <c r="AY7" s="1">
        <f t="shared" si="2"/>
        <v>0</v>
      </c>
      <c r="AZ7" s="1">
        <f t="shared" si="2"/>
        <v>87</v>
      </c>
      <c r="BA7" s="1">
        <f t="shared" si="2"/>
        <v>0</v>
      </c>
      <c r="BB7" s="1">
        <f t="shared" si="2"/>
        <v>0</v>
      </c>
      <c r="BC7" s="1">
        <f t="shared" si="2"/>
        <v>0</v>
      </c>
      <c r="BD7" s="1">
        <f t="shared" si="2"/>
        <v>87</v>
      </c>
      <c r="BE7" s="1">
        <f t="shared" si="2"/>
        <v>0</v>
      </c>
      <c r="BF7" s="1">
        <f t="shared" si="2"/>
        <v>0</v>
      </c>
      <c r="BG7" s="1">
        <f t="shared" si="2"/>
        <v>0</v>
      </c>
      <c r="BH7" s="1">
        <f t="shared" si="2"/>
        <v>87</v>
      </c>
    </row>
    <row r="8" spans="1:60" x14ac:dyDescent="0.25">
      <c r="A8" s="1"/>
      <c r="B8" s="1" t="s">
        <v>31</v>
      </c>
      <c r="C8" s="1">
        <f>COUNT(C4:C6)</f>
        <v>3</v>
      </c>
      <c r="D8" s="1"/>
      <c r="E8" s="1">
        <f>SUM(E3:E7)</f>
        <v>89</v>
      </c>
      <c r="F8" s="1">
        <f>SUM(E3:E7)+1</f>
        <v>90</v>
      </c>
      <c r="G8" s="2">
        <f>$BH7/F8</f>
        <v>0.96666666666666667</v>
      </c>
      <c r="H8" s="49">
        <f>SUM(H3:H6)</f>
        <v>72</v>
      </c>
      <c r="I8" s="49">
        <f>SUM(I3:I6)</f>
        <v>72</v>
      </c>
      <c r="J8" s="49">
        <f>SUM(J3:J6)</f>
        <v>0</v>
      </c>
      <c r="K8" s="12"/>
      <c r="L8" s="12"/>
      <c r="M8" s="1"/>
      <c r="N8" s="1"/>
      <c r="O8" s="1"/>
      <c r="P8" s="2">
        <f>P7/F8</f>
        <v>0.8</v>
      </c>
      <c r="Q8" s="1">
        <f>M7+Q7</f>
        <v>1</v>
      </c>
      <c r="R8" s="1">
        <f>N7+R7</f>
        <v>14</v>
      </c>
      <c r="S8" s="1">
        <f>O7+S7</f>
        <v>0</v>
      </c>
      <c r="T8" s="2">
        <f>T7/F8</f>
        <v>0.96666666666666667</v>
      </c>
      <c r="U8" s="1">
        <f>Q8+U7</f>
        <v>1</v>
      </c>
      <c r="V8" s="1">
        <f>R8+V7</f>
        <v>14</v>
      </c>
      <c r="W8" s="1">
        <f>S8+W7</f>
        <v>0</v>
      </c>
      <c r="X8" s="2">
        <f>X7/F8</f>
        <v>0.96666666666666667</v>
      </c>
      <c r="Y8" s="1">
        <f>U8+Y7</f>
        <v>1</v>
      </c>
      <c r="Z8" s="1">
        <f>V8+Z7</f>
        <v>14</v>
      </c>
      <c r="AA8" s="1">
        <f>W8+AA7</f>
        <v>0</v>
      </c>
      <c r="AB8" s="2">
        <f>AB7/F8</f>
        <v>0.96666666666666667</v>
      </c>
      <c r="AC8" s="1">
        <f>Y8+AC7</f>
        <v>1</v>
      </c>
      <c r="AD8" s="1">
        <f>Z8+AD7</f>
        <v>14</v>
      </c>
      <c r="AE8" s="1">
        <f>AA8+AE7</f>
        <v>0</v>
      </c>
      <c r="AF8" s="2">
        <f>AF7/F8</f>
        <v>0.96666666666666667</v>
      </c>
      <c r="AG8" s="1">
        <f>AC8+AG7</f>
        <v>1</v>
      </c>
      <c r="AH8" s="1">
        <f>AD8+AH7</f>
        <v>14</v>
      </c>
      <c r="AI8" s="1">
        <f>AE8+AI7</f>
        <v>0</v>
      </c>
      <c r="AJ8" s="2">
        <f>AJ7/F8</f>
        <v>0.96666666666666667</v>
      </c>
      <c r="AK8" s="1">
        <f>AG8+AK7</f>
        <v>1</v>
      </c>
      <c r="AL8" s="1">
        <f>AH8+AL7</f>
        <v>14</v>
      </c>
      <c r="AM8" s="1">
        <f>AI8+AM7</f>
        <v>0</v>
      </c>
      <c r="AN8" s="2">
        <f>AN7/F8</f>
        <v>0.96666666666666667</v>
      </c>
      <c r="AO8" s="1">
        <f>AK8+AO7</f>
        <v>1</v>
      </c>
      <c r="AP8" s="1">
        <f>AL8+AP7</f>
        <v>14</v>
      </c>
      <c r="AQ8" s="1">
        <f>AM8+AQ7</f>
        <v>0</v>
      </c>
      <c r="AR8" s="2">
        <f>AR7/F8</f>
        <v>0.96666666666666667</v>
      </c>
      <c r="AS8" s="1">
        <f>AO8+AS7</f>
        <v>1</v>
      </c>
      <c r="AT8" s="1">
        <f>AP8+AT7</f>
        <v>14</v>
      </c>
      <c r="AU8" s="1">
        <f>AQ8+AU7</f>
        <v>0</v>
      </c>
      <c r="AV8" s="2">
        <f>AV7/F8</f>
        <v>0.96666666666666667</v>
      </c>
      <c r="AW8" s="1">
        <f>AS8+AW7</f>
        <v>1</v>
      </c>
      <c r="AX8" s="1">
        <f>AT8+AX7</f>
        <v>14</v>
      </c>
      <c r="AY8" s="1">
        <f>AU8+AY7</f>
        <v>0</v>
      </c>
      <c r="AZ8" s="2">
        <f>AZ7/F8</f>
        <v>0.96666666666666667</v>
      </c>
      <c r="BA8" s="1">
        <f>AW8+BA7</f>
        <v>1</v>
      </c>
      <c r="BB8" s="1">
        <f>AX8+BB7</f>
        <v>14</v>
      </c>
      <c r="BC8" s="1">
        <f>AY8+BC7</f>
        <v>0</v>
      </c>
      <c r="BD8" s="2">
        <f>BD7/F8</f>
        <v>0.96666666666666667</v>
      </c>
      <c r="BE8" s="1">
        <f>BA8+BE7</f>
        <v>1</v>
      </c>
      <c r="BF8" s="1">
        <f>BB8+BF7</f>
        <v>14</v>
      </c>
      <c r="BG8" s="1">
        <f>BC8+BG7</f>
        <v>0</v>
      </c>
      <c r="BH8" s="2">
        <f>BH7/F8</f>
        <v>0.96666666666666667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45" right="0.4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H6"/>
  <sheetViews>
    <sheetView zoomScale="140" zoomScaleNormal="14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K1" sqref="K1:L1048576"/>
    </sheetView>
  </sheetViews>
  <sheetFormatPr defaultColWidth="8.85546875" defaultRowHeight="15" x14ac:dyDescent="0.25"/>
  <cols>
    <col min="1" max="1" width="8.140625" bestFit="1" customWidth="1"/>
    <col min="2" max="2" width="18.140625" bestFit="1" customWidth="1"/>
    <col min="3" max="3" width="4.42578125" customWidth="1"/>
    <col min="4" max="4" width="5.28515625" hidden="1" customWidth="1"/>
    <col min="7" max="7" width="9.5703125" customWidth="1"/>
    <col min="8" max="8" width="5.140625" style="56" customWidth="1"/>
    <col min="9" max="9" width="8" style="56" customWidth="1"/>
    <col min="10" max="10" width="5" style="56" customWidth="1"/>
    <col min="11" max="11" width="5.42578125" style="154" customWidth="1"/>
    <col min="12" max="12" width="8.140625" style="154" customWidth="1"/>
    <col min="13" max="15" width="3" customWidth="1"/>
    <col min="16" max="16" width="7.28515625" customWidth="1"/>
    <col min="17" max="19" width="3" customWidth="1"/>
    <col min="20" max="20" width="8.5703125" bestFit="1" customWidth="1"/>
    <col min="21" max="23" width="3" customWidth="1"/>
    <col min="24" max="24" width="8.5703125" bestFit="1" customWidth="1"/>
    <col min="25" max="27" width="3" customWidth="1"/>
    <col min="28" max="28" width="8.5703125" bestFit="1" customWidth="1"/>
    <col min="29" max="31" width="3" customWidth="1"/>
    <col min="32" max="32" width="8.5703125" customWidth="1"/>
    <col min="33" max="35" width="3" customWidth="1"/>
    <col min="36" max="36" width="8.28515625" customWidth="1"/>
    <col min="37" max="39" width="3" customWidth="1"/>
    <col min="40" max="40" width="8.28515625" customWidth="1"/>
    <col min="41" max="43" width="3" customWidth="1"/>
    <col min="44" max="44" width="8.5703125" customWidth="1"/>
    <col min="45" max="47" width="3" customWidth="1"/>
    <col min="48" max="48" width="8.7109375" customWidth="1"/>
    <col min="49" max="51" width="3" customWidth="1"/>
    <col min="52" max="52" width="8.5703125" customWidth="1"/>
    <col min="53" max="55" width="3" customWidth="1"/>
    <col min="56" max="56" width="9" customWidth="1"/>
    <col min="57" max="59" width="3" customWidth="1"/>
    <col min="60" max="60" width="8.4257812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4" t="s">
        <v>1</v>
      </c>
      <c r="R1" s="225"/>
      <c r="S1" s="225"/>
      <c r="T1" s="225"/>
      <c r="U1" s="225" t="s">
        <v>2</v>
      </c>
      <c r="V1" s="225"/>
      <c r="W1" s="225"/>
      <c r="X1" s="225"/>
      <c r="Y1" s="225" t="s">
        <v>3</v>
      </c>
      <c r="Z1" s="225"/>
      <c r="AA1" s="225"/>
      <c r="AB1" s="225"/>
      <c r="AC1" s="225" t="s">
        <v>4</v>
      </c>
      <c r="AD1" s="225"/>
      <c r="AE1" s="225"/>
      <c r="AF1" s="226"/>
      <c r="AG1" s="224" t="s">
        <v>5</v>
      </c>
      <c r="AH1" s="225"/>
      <c r="AI1" s="225"/>
      <c r="AJ1" s="225"/>
      <c r="AK1" s="225" t="s">
        <v>6</v>
      </c>
      <c r="AL1" s="225"/>
      <c r="AM1" s="225"/>
      <c r="AN1" s="225"/>
      <c r="AO1" s="225" t="s">
        <v>7</v>
      </c>
      <c r="AP1" s="225"/>
      <c r="AQ1" s="225"/>
      <c r="AR1" s="225"/>
      <c r="AS1" s="225" t="s">
        <v>8</v>
      </c>
      <c r="AT1" s="225"/>
      <c r="AU1" s="225"/>
      <c r="AV1" s="226"/>
      <c r="AW1" s="227" t="s">
        <v>9</v>
      </c>
      <c r="AX1" s="228"/>
      <c r="AY1" s="228"/>
      <c r="AZ1" s="228"/>
      <c r="BA1" s="228" t="s">
        <v>10</v>
      </c>
      <c r="BB1" s="228"/>
      <c r="BC1" s="228"/>
      <c r="BD1" s="228"/>
      <c r="BE1" s="228" t="s">
        <v>11</v>
      </c>
      <c r="BF1" s="228"/>
      <c r="BG1" s="228"/>
      <c r="BH1" s="228"/>
    </row>
    <row r="2" spans="1:60" ht="45.75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6" t="s">
        <v>69</v>
      </c>
      <c r="F2" s="7" t="s">
        <v>17</v>
      </c>
      <c r="G2" s="7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3"/>
      <c r="B3" s="4"/>
      <c r="C3" s="4"/>
      <c r="D3" s="4"/>
      <c r="E3" s="4"/>
      <c r="F3" s="1"/>
      <c r="G3" s="2"/>
      <c r="H3" s="53"/>
      <c r="I3" s="53"/>
      <c r="J3" s="57"/>
      <c r="K3" s="214"/>
      <c r="L3" s="48"/>
      <c r="M3" s="8"/>
      <c r="N3" s="8"/>
      <c r="O3" s="8"/>
      <c r="P3" s="53">
        <f>+H3</f>
        <v>0</v>
      </c>
      <c r="Q3" s="8"/>
      <c r="R3" s="8"/>
      <c r="S3" s="8"/>
      <c r="T3" s="1"/>
      <c r="U3" s="8"/>
      <c r="V3" s="8"/>
      <c r="W3" s="8"/>
      <c r="X3" s="1">
        <f>SUM(T3:W3)</f>
        <v>0</v>
      </c>
      <c r="Y3" s="8"/>
      <c r="Z3" s="8"/>
      <c r="AA3" s="8"/>
      <c r="AB3" s="1">
        <f>SUM(X3:AA3)</f>
        <v>0</v>
      </c>
      <c r="AC3" s="8"/>
      <c r="AD3" s="8"/>
      <c r="AE3" s="8"/>
      <c r="AF3" s="1">
        <f>SUM(AB3:AE3)</f>
        <v>0</v>
      </c>
      <c r="AG3" s="8"/>
      <c r="AH3" s="8"/>
      <c r="AI3" s="8"/>
      <c r="AJ3" s="1">
        <f>SUM(AF3:AI3)</f>
        <v>0</v>
      </c>
      <c r="AK3" s="8"/>
      <c r="AL3" s="8"/>
      <c r="AM3" s="8"/>
      <c r="AN3" s="1">
        <f>SUM(AJ3:AM3)</f>
        <v>0</v>
      </c>
      <c r="AO3" s="8"/>
      <c r="AP3" s="8"/>
      <c r="AQ3" s="8"/>
      <c r="AR3" s="1">
        <f>SUM(AN3:AQ3)</f>
        <v>0</v>
      </c>
      <c r="AS3" s="8"/>
      <c r="AT3" s="8"/>
      <c r="AU3" s="8"/>
      <c r="AV3" s="1">
        <f>SUM(AR3:AU3)</f>
        <v>0</v>
      </c>
      <c r="AW3" s="8"/>
      <c r="AX3" s="8"/>
      <c r="AY3" s="8"/>
      <c r="AZ3" s="1">
        <f>SUM(AV3:AY3)</f>
        <v>0</v>
      </c>
      <c r="BA3" s="8"/>
      <c r="BB3" s="8"/>
      <c r="BC3" s="8"/>
      <c r="BD3" s="1">
        <f>SUM(AZ3:BC3)</f>
        <v>0</v>
      </c>
      <c r="BE3" s="8"/>
      <c r="BF3" s="8"/>
      <c r="BG3" s="8"/>
      <c r="BH3" s="1">
        <f>SUM(BD3:BG3)</f>
        <v>0</v>
      </c>
    </row>
    <row r="4" spans="1:60" s="65" customFormat="1" x14ac:dyDescent="0.25">
      <c r="A4" s="135" t="s">
        <v>73</v>
      </c>
      <c r="B4" s="140" t="s">
        <v>74</v>
      </c>
      <c r="C4" s="61">
        <v>6</v>
      </c>
      <c r="D4" s="67">
        <v>3885</v>
      </c>
      <c r="E4" s="86">
        <v>92</v>
      </c>
      <c r="F4" s="61">
        <f>IF(B4="MAL",E4,IF(E4&gt;=11,E4+variables!$B$1,11))</f>
        <v>93</v>
      </c>
      <c r="G4" s="62">
        <f>$BH4/F4</f>
        <v>0.956989247311828</v>
      </c>
      <c r="H4" s="63">
        <v>86</v>
      </c>
      <c r="I4" s="69">
        <f>+H4+J4</f>
        <v>87</v>
      </c>
      <c r="J4" s="70">
        <v>1</v>
      </c>
      <c r="K4" s="74" t="s">
        <v>384</v>
      </c>
      <c r="L4" s="74">
        <v>2026</v>
      </c>
      <c r="M4" s="64">
        <v>3</v>
      </c>
      <c r="N4" s="64"/>
      <c r="O4" s="64"/>
      <c r="P4" s="63">
        <f>H4+SUM(M4:O4)</f>
        <v>89</v>
      </c>
      <c r="Q4" s="64"/>
      <c r="R4" s="64"/>
      <c r="S4" s="64"/>
      <c r="T4" s="61">
        <f>SUM(P4:S4)</f>
        <v>89</v>
      </c>
      <c r="U4" s="64"/>
      <c r="V4" s="64"/>
      <c r="W4" s="64"/>
      <c r="X4" s="61">
        <f>SUM(T4:W4)</f>
        <v>89</v>
      </c>
      <c r="Y4" s="64"/>
      <c r="Z4" s="64"/>
      <c r="AA4" s="64"/>
      <c r="AB4" s="61">
        <f>SUM(X4:AA4)</f>
        <v>89</v>
      </c>
      <c r="AC4" s="64"/>
      <c r="AD4" s="64"/>
      <c r="AE4" s="64"/>
      <c r="AF4" s="61">
        <f>SUM(AB4:AE4)</f>
        <v>89</v>
      </c>
      <c r="AG4" s="64"/>
      <c r="AH4" s="64"/>
      <c r="AI4" s="64"/>
      <c r="AJ4" s="61">
        <f>SUM(AF4:AI4)</f>
        <v>89</v>
      </c>
      <c r="AK4" s="64"/>
      <c r="AL4" s="64"/>
      <c r="AM4" s="64"/>
      <c r="AN4" s="61">
        <f>SUM(AJ4:AM4)</f>
        <v>89</v>
      </c>
      <c r="AO4" s="64"/>
      <c r="AP4" s="64"/>
      <c r="AQ4" s="64"/>
      <c r="AR4" s="61">
        <f>SUM(AN4:AQ4)</f>
        <v>89</v>
      </c>
      <c r="AS4" s="64"/>
      <c r="AT4" s="64"/>
      <c r="AU4" s="64"/>
      <c r="AV4" s="61">
        <f>SUM(AR4:AU4)</f>
        <v>89</v>
      </c>
      <c r="AW4" s="64"/>
      <c r="AX4" s="64"/>
      <c r="AY4" s="64"/>
      <c r="AZ4" s="61">
        <f>SUM(AV4:AY4)</f>
        <v>89</v>
      </c>
      <c r="BA4" s="64"/>
      <c r="BB4" s="64"/>
      <c r="BC4" s="64"/>
      <c r="BD4" s="61">
        <f>SUM(AZ4:BC4)</f>
        <v>89</v>
      </c>
      <c r="BE4" s="64"/>
      <c r="BF4" s="64"/>
      <c r="BG4" s="64"/>
      <c r="BH4" s="61">
        <f>SUM(BD4:BG4)</f>
        <v>89</v>
      </c>
    </row>
    <row r="5" spans="1:60" x14ac:dyDescent="0.25">
      <c r="A5" s="1" t="s">
        <v>360</v>
      </c>
      <c r="B5" s="1"/>
      <c r="C5" s="1"/>
      <c r="D5" s="1"/>
      <c r="E5" s="1"/>
      <c r="F5" s="1"/>
      <c r="G5" s="1"/>
      <c r="H5" s="49"/>
      <c r="I5" s="49"/>
      <c r="J5" s="49"/>
      <c r="K5" s="12"/>
      <c r="L5" s="12"/>
      <c r="M5" s="1">
        <f>SUM(M4:M4)</f>
        <v>3</v>
      </c>
      <c r="N5" s="1">
        <f>SUM(N4:N4)</f>
        <v>0</v>
      </c>
      <c r="O5" s="1">
        <f>SUM(O4:O4)</f>
        <v>0</v>
      </c>
      <c r="P5" s="49">
        <f>SUM(P3:P4)</f>
        <v>89</v>
      </c>
      <c r="Q5" s="1">
        <f>SUM(Q4:Q4)</f>
        <v>0</v>
      </c>
      <c r="R5" s="1">
        <f>SUM(R4:R4)</f>
        <v>0</v>
      </c>
      <c r="S5" s="1">
        <f>SUM(S4:S4)</f>
        <v>0</v>
      </c>
      <c r="T5" s="1"/>
      <c r="U5" s="1">
        <f>SUM(U4:U4)</f>
        <v>0</v>
      </c>
      <c r="V5" s="1">
        <f>SUM(V4:V4)</f>
        <v>0</v>
      </c>
      <c r="W5" s="1">
        <f>SUM(W4:W4)</f>
        <v>0</v>
      </c>
      <c r="X5" s="1">
        <f t="shared" ref="X5:BH5" si="0">SUM(X3:X4)</f>
        <v>89</v>
      </c>
      <c r="Y5" s="1">
        <f t="shared" si="0"/>
        <v>0</v>
      </c>
      <c r="Z5" s="1">
        <f t="shared" si="0"/>
        <v>0</v>
      </c>
      <c r="AA5" s="1">
        <f t="shared" si="0"/>
        <v>0</v>
      </c>
      <c r="AB5" s="1">
        <f t="shared" si="0"/>
        <v>89</v>
      </c>
      <c r="AC5" s="1">
        <f t="shared" si="0"/>
        <v>0</v>
      </c>
      <c r="AD5" s="1">
        <f t="shared" si="0"/>
        <v>0</v>
      </c>
      <c r="AE5" s="1">
        <f t="shared" si="0"/>
        <v>0</v>
      </c>
      <c r="AF5" s="1">
        <f t="shared" si="0"/>
        <v>89</v>
      </c>
      <c r="AG5" s="1">
        <f t="shared" si="0"/>
        <v>0</v>
      </c>
      <c r="AH5" s="1">
        <f t="shared" si="0"/>
        <v>0</v>
      </c>
      <c r="AI5" s="1">
        <f t="shared" si="0"/>
        <v>0</v>
      </c>
      <c r="AJ5" s="1">
        <f t="shared" si="0"/>
        <v>89</v>
      </c>
      <c r="AK5" s="1">
        <f t="shared" si="0"/>
        <v>0</v>
      </c>
      <c r="AL5" s="1">
        <f t="shared" si="0"/>
        <v>0</v>
      </c>
      <c r="AM5" s="1">
        <f t="shared" si="0"/>
        <v>0</v>
      </c>
      <c r="AN5" s="1">
        <f t="shared" si="0"/>
        <v>89</v>
      </c>
      <c r="AO5" s="1">
        <f t="shared" si="0"/>
        <v>0</v>
      </c>
      <c r="AP5" s="1">
        <f t="shared" si="0"/>
        <v>0</v>
      </c>
      <c r="AQ5" s="1">
        <f t="shared" si="0"/>
        <v>0</v>
      </c>
      <c r="AR5" s="1">
        <f t="shared" si="0"/>
        <v>89</v>
      </c>
      <c r="AS5" s="1">
        <f t="shared" si="0"/>
        <v>0</v>
      </c>
      <c r="AT5" s="1">
        <f t="shared" si="0"/>
        <v>0</v>
      </c>
      <c r="AU5" s="1">
        <f t="shared" si="0"/>
        <v>0</v>
      </c>
      <c r="AV5" s="1">
        <f t="shared" si="0"/>
        <v>89</v>
      </c>
      <c r="AW5" s="1">
        <f t="shared" si="0"/>
        <v>0</v>
      </c>
      <c r="AX5" s="1">
        <f t="shared" si="0"/>
        <v>0</v>
      </c>
      <c r="AY5" s="1">
        <f t="shared" si="0"/>
        <v>0</v>
      </c>
      <c r="AZ5" s="1">
        <f t="shared" si="0"/>
        <v>89</v>
      </c>
      <c r="BA5" s="1">
        <f t="shared" si="0"/>
        <v>0</v>
      </c>
      <c r="BB5" s="1">
        <f t="shared" si="0"/>
        <v>0</v>
      </c>
      <c r="BC5" s="1">
        <f t="shared" si="0"/>
        <v>0</v>
      </c>
      <c r="BD5" s="1">
        <f t="shared" si="0"/>
        <v>89</v>
      </c>
      <c r="BE5" s="1">
        <f t="shared" si="0"/>
        <v>0</v>
      </c>
      <c r="BF5" s="1">
        <f t="shared" si="0"/>
        <v>0</v>
      </c>
      <c r="BG5" s="1">
        <f t="shared" si="0"/>
        <v>0</v>
      </c>
      <c r="BH5" s="1">
        <f t="shared" si="0"/>
        <v>89</v>
      </c>
    </row>
    <row r="6" spans="1:60" x14ac:dyDescent="0.25">
      <c r="A6" s="1"/>
      <c r="B6" s="1" t="s">
        <v>31</v>
      </c>
      <c r="C6" s="1">
        <v>1</v>
      </c>
      <c r="D6" s="1"/>
      <c r="E6" s="1">
        <f>SUM(E3:E5)</f>
        <v>92</v>
      </c>
      <c r="F6" s="1">
        <f>SUM(F3:F5)</f>
        <v>93</v>
      </c>
      <c r="G6" s="2">
        <f>$BH5/F6</f>
        <v>0.956989247311828</v>
      </c>
      <c r="H6" s="49">
        <f>SUM(H3:H4)</f>
        <v>86</v>
      </c>
      <c r="I6" s="49">
        <f>SUM(I3:I4)</f>
        <v>87</v>
      </c>
      <c r="J6" s="49">
        <f>SUM(J3:J4)</f>
        <v>1</v>
      </c>
      <c r="K6" s="12"/>
      <c r="L6" s="12"/>
      <c r="M6" s="1"/>
      <c r="N6" s="1"/>
      <c r="O6" s="1"/>
      <c r="P6" s="2">
        <f>P5/F6</f>
        <v>0.956989247311828</v>
      </c>
      <c r="Q6" s="1">
        <f>M5+Q5</f>
        <v>3</v>
      </c>
      <c r="R6" s="1">
        <f>N5+R5</f>
        <v>0</v>
      </c>
      <c r="S6" s="1">
        <f>O5+S5</f>
        <v>0</v>
      </c>
      <c r="T6" s="2">
        <f>+T4/F4</f>
        <v>0.956989247311828</v>
      </c>
      <c r="U6" s="1">
        <f>Q6+U5</f>
        <v>3</v>
      </c>
      <c r="V6" s="1">
        <f>R6+V5</f>
        <v>0</v>
      </c>
      <c r="W6" s="1">
        <f>S6+W5</f>
        <v>0</v>
      </c>
      <c r="X6" s="2">
        <f>X5/F6</f>
        <v>0.956989247311828</v>
      </c>
      <c r="Y6" s="1">
        <f>U6+Y5</f>
        <v>3</v>
      </c>
      <c r="Z6" s="1">
        <f>V6+Z5</f>
        <v>0</v>
      </c>
      <c r="AA6" s="1">
        <f>W6+AA5</f>
        <v>0</v>
      </c>
      <c r="AB6" s="2">
        <f>AB5/F6</f>
        <v>0.956989247311828</v>
      </c>
      <c r="AC6" s="1">
        <f>Y6+AC5</f>
        <v>3</v>
      </c>
      <c r="AD6" s="1">
        <f>Z6+AD5</f>
        <v>0</v>
      </c>
      <c r="AE6" s="1">
        <f>AA6+AE5</f>
        <v>0</v>
      </c>
      <c r="AF6" s="2">
        <f>AF5/F6</f>
        <v>0.956989247311828</v>
      </c>
      <c r="AG6" s="1">
        <f>AC6+AG5</f>
        <v>3</v>
      </c>
      <c r="AH6" s="1">
        <f>AD6+AH5</f>
        <v>0</v>
      </c>
      <c r="AI6" s="1">
        <f>AE6+AI5</f>
        <v>0</v>
      </c>
      <c r="AJ6" s="2">
        <f>AJ5/F6</f>
        <v>0.956989247311828</v>
      </c>
      <c r="AK6" s="1">
        <f>AG6+AK5</f>
        <v>3</v>
      </c>
      <c r="AL6" s="1">
        <f>AH6+AL5</f>
        <v>0</v>
      </c>
      <c r="AM6" s="1">
        <f>AI6+AM5</f>
        <v>0</v>
      </c>
      <c r="AN6" s="2">
        <f>AN5/F6</f>
        <v>0.956989247311828</v>
      </c>
      <c r="AO6" s="1">
        <f>AK6+AO5</f>
        <v>3</v>
      </c>
      <c r="AP6" s="1">
        <f>AL6+AP5</f>
        <v>0</v>
      </c>
      <c r="AQ6" s="1">
        <f>AM6+AQ5</f>
        <v>0</v>
      </c>
      <c r="AR6" s="2">
        <f>AR5/F6</f>
        <v>0.956989247311828</v>
      </c>
      <c r="AS6" s="1">
        <f>AO6+AS5</f>
        <v>3</v>
      </c>
      <c r="AT6" s="1">
        <f>AP6+AT5</f>
        <v>0</v>
      </c>
      <c r="AU6" s="1">
        <f>AQ6+AU5</f>
        <v>0</v>
      </c>
      <c r="AV6" s="2">
        <f>AV5/F6</f>
        <v>0.956989247311828</v>
      </c>
      <c r="AW6" s="1">
        <f>AS6+AW5</f>
        <v>3</v>
      </c>
      <c r="AX6" s="1">
        <f>AT6+AX5</f>
        <v>0</v>
      </c>
      <c r="AY6" s="1">
        <f>AU6+AY5</f>
        <v>0</v>
      </c>
      <c r="AZ6" s="2">
        <f>AZ5/F6</f>
        <v>0.956989247311828</v>
      </c>
      <c r="BA6" s="1">
        <f>AW6+BA5</f>
        <v>3</v>
      </c>
      <c r="BB6" s="1">
        <f>AX6+BB5</f>
        <v>0</v>
      </c>
      <c r="BC6" s="1">
        <f>AY6+BC5</f>
        <v>0</v>
      </c>
      <c r="BD6" s="2">
        <f>BD5/F6</f>
        <v>0.956989247311828</v>
      </c>
      <c r="BE6" s="1">
        <f>BA6+BE5</f>
        <v>3</v>
      </c>
      <c r="BF6" s="1">
        <f>BB6+BF5</f>
        <v>0</v>
      </c>
      <c r="BG6" s="1">
        <f>BC6+BG5</f>
        <v>0</v>
      </c>
      <c r="BH6" s="2">
        <f>BH5/F6</f>
        <v>0.956989247311828</v>
      </c>
    </row>
  </sheetData>
  <mergeCells count="12">
    <mergeCell ref="BA1:BD1"/>
    <mergeCell ref="BE1:BH1"/>
    <mergeCell ref="U1:X1"/>
    <mergeCell ref="Y1:AB1"/>
    <mergeCell ref="AC1:AF1"/>
    <mergeCell ref="AG1:AJ1"/>
    <mergeCell ref="AK1:AN1"/>
    <mergeCell ref="M1:P1"/>
    <mergeCell ref="Q1:T1"/>
    <mergeCell ref="AO1:AR1"/>
    <mergeCell ref="AS1:AV1"/>
    <mergeCell ref="AW1:AZ1"/>
  </mergeCells>
  <phoneticPr fontId="7" type="noConversion"/>
  <pageMargins left="0.45" right="0.4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H23"/>
  <sheetViews>
    <sheetView zoomScale="150" workbookViewId="0">
      <pane xSplit="12" ySplit="2" topLeftCell="X15" activePane="bottomRight" state="frozen"/>
      <selection pane="topRight" activeCell="A19" sqref="A19:XFD48"/>
      <selection pane="bottomLeft" activeCell="A19" sqref="A19:XFD48"/>
      <selection pane="bottomRight" activeCell="AE20" sqref="AE20"/>
    </sheetView>
  </sheetViews>
  <sheetFormatPr defaultColWidth="8.85546875" defaultRowHeight="15" x14ac:dyDescent="0.25"/>
  <cols>
    <col min="1" max="1" width="8.5703125" bestFit="1" customWidth="1"/>
    <col min="2" max="2" width="19.28515625" bestFit="1" customWidth="1"/>
    <col min="3" max="3" width="4.42578125" customWidth="1"/>
    <col min="4" max="4" width="8.7109375" hidden="1" customWidth="1"/>
    <col min="5" max="5" width="5.42578125" customWidth="1"/>
    <col min="6" max="6" width="5.140625" bestFit="1" customWidth="1"/>
    <col min="7" max="7" width="8.28515625" bestFit="1" customWidth="1"/>
    <col min="8" max="8" width="5.140625" style="56" customWidth="1"/>
    <col min="9" max="9" width="8" style="56" customWidth="1"/>
    <col min="10" max="10" width="5" style="56" customWidth="1"/>
    <col min="11" max="11" width="5.42578125" style="154" customWidth="1"/>
    <col min="12" max="12" width="8.140625" style="154" customWidth="1"/>
    <col min="13" max="15" width="3" customWidth="1"/>
    <col min="16" max="16" width="7.140625" customWidth="1"/>
    <col min="17" max="19" width="3" customWidth="1"/>
    <col min="20" max="20" width="7.140625" customWidth="1"/>
    <col min="21" max="23" width="3" customWidth="1"/>
    <col min="24" max="24" width="7.140625" customWidth="1"/>
    <col min="25" max="25" width="3" customWidth="1"/>
    <col min="26" max="26" width="3.7109375" customWidth="1"/>
    <col min="27" max="27" width="3" customWidth="1"/>
    <col min="28" max="28" width="7.140625" customWidth="1"/>
    <col min="29" max="29" width="3" customWidth="1"/>
    <col min="30" max="30" width="4" customWidth="1"/>
    <col min="31" max="31" width="3" customWidth="1"/>
    <col min="32" max="32" width="7.140625" customWidth="1"/>
    <col min="33" max="33" width="3" customWidth="1"/>
    <col min="34" max="34" width="4" customWidth="1"/>
    <col min="35" max="35" width="3" customWidth="1"/>
    <col min="36" max="36" width="7.140625" customWidth="1"/>
    <col min="37" max="37" width="3" customWidth="1"/>
    <col min="38" max="38" width="4" customWidth="1"/>
    <col min="39" max="39" width="3" customWidth="1"/>
    <col min="40" max="40" width="7.140625" customWidth="1"/>
    <col min="41" max="41" width="3" customWidth="1"/>
    <col min="42" max="42" width="4" customWidth="1"/>
    <col min="43" max="43" width="3" customWidth="1"/>
    <col min="44" max="44" width="7.140625" customWidth="1"/>
    <col min="45" max="45" width="3" customWidth="1"/>
    <col min="46" max="46" width="4" customWidth="1"/>
    <col min="47" max="47" width="3" customWidth="1"/>
    <col min="48" max="48" width="7.140625" customWidth="1"/>
    <col min="49" max="49" width="3" customWidth="1"/>
    <col min="50" max="50" width="4" customWidth="1"/>
    <col min="51" max="51" width="3" customWidth="1"/>
    <col min="52" max="52" width="7.140625" customWidth="1"/>
    <col min="53" max="53" width="3" customWidth="1"/>
    <col min="54" max="54" width="4" customWidth="1"/>
    <col min="55" max="55" width="3" customWidth="1"/>
    <col min="56" max="56" width="7.140625" customWidth="1"/>
    <col min="57" max="57" width="2.85546875" customWidth="1"/>
    <col min="58" max="58" width="4" customWidth="1"/>
    <col min="59" max="59" width="2.85546875" customWidth="1"/>
    <col min="60" max="60" width="7.14062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s="15" customFormat="1" ht="45.75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0" t="s">
        <v>16</v>
      </c>
      <c r="F2" s="51" t="s">
        <v>17</v>
      </c>
      <c r="G2" s="51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3" t="s">
        <v>75</v>
      </c>
      <c r="B3" s="4"/>
      <c r="C3" s="4"/>
      <c r="D3" s="4"/>
      <c r="E3" s="14"/>
      <c r="F3" s="4"/>
      <c r="G3" s="5"/>
      <c r="H3" s="53"/>
      <c r="I3" s="53"/>
      <c r="J3" s="57"/>
      <c r="K3" s="48">
        <v>2027</v>
      </c>
      <c r="L3" s="48">
        <v>2026</v>
      </c>
      <c r="M3" s="8"/>
      <c r="N3" s="8"/>
      <c r="O3" s="8"/>
      <c r="P3" s="53">
        <f>+H3+M3+N3+O3</f>
        <v>0</v>
      </c>
      <c r="Q3" s="8"/>
      <c r="R3" s="8"/>
      <c r="S3" s="8"/>
      <c r="T3" s="1">
        <f t="shared" ref="T3:T21" si="0">SUM(P3:S3)</f>
        <v>0</v>
      </c>
      <c r="U3" s="8"/>
      <c r="V3" s="8"/>
      <c r="W3" s="8" t="s">
        <v>76</v>
      </c>
      <c r="X3" s="1">
        <f t="shared" ref="X3:X21" si="1">SUM(T3:W3)</f>
        <v>0</v>
      </c>
      <c r="Y3" s="8"/>
      <c r="Z3" s="8"/>
      <c r="AA3" s="8"/>
      <c r="AB3" s="1">
        <f t="shared" ref="AB3:AB21" si="2">SUM(X3:AA3)</f>
        <v>0</v>
      </c>
      <c r="AC3" s="8"/>
      <c r="AD3" s="8"/>
      <c r="AE3" s="8"/>
      <c r="AF3" s="1">
        <f t="shared" ref="AF3:AF21" si="3">SUM(AB3:AE3)</f>
        <v>0</v>
      </c>
      <c r="AG3" s="8"/>
      <c r="AH3" s="8"/>
      <c r="AI3" s="8"/>
      <c r="AJ3" s="1">
        <f t="shared" ref="AJ3:AJ21" si="4">SUM(AF3:AI3)</f>
        <v>0</v>
      </c>
      <c r="AK3" s="8"/>
      <c r="AL3" s="8"/>
      <c r="AM3" s="8"/>
      <c r="AN3" s="1">
        <f t="shared" ref="AN3:AN21" si="5">SUM(AJ3:AM3)</f>
        <v>0</v>
      </c>
      <c r="AO3" s="8"/>
      <c r="AP3" s="8"/>
      <c r="AQ3" s="8"/>
      <c r="AR3" s="1">
        <f t="shared" ref="AR3:AR21" si="6">SUM(AN3:AQ3)</f>
        <v>0</v>
      </c>
      <c r="AS3" s="8"/>
      <c r="AT3" s="8"/>
      <c r="AU3" s="8"/>
      <c r="AV3" s="1"/>
      <c r="AW3" s="8"/>
      <c r="AX3" s="8"/>
      <c r="AY3" s="8"/>
      <c r="AZ3" s="1">
        <f t="shared" ref="AZ3:AZ21" si="7">SUM(AV3:AY3)</f>
        <v>0</v>
      </c>
      <c r="BA3" s="8"/>
      <c r="BB3" s="8"/>
      <c r="BC3" s="8"/>
      <c r="BD3" s="1">
        <f t="shared" ref="BD3:BD21" si="8">SUM(AZ3:BC3)</f>
        <v>0</v>
      </c>
      <c r="BE3" s="8"/>
      <c r="BF3" s="8"/>
      <c r="BG3" s="8"/>
      <c r="BH3" s="1">
        <f t="shared" ref="BH3:BH21" si="9">SUM(BD3:BG3)</f>
        <v>0</v>
      </c>
    </row>
    <row r="4" spans="1:60" s="65" customFormat="1" x14ac:dyDescent="0.25">
      <c r="A4" s="106" t="s">
        <v>360</v>
      </c>
      <c r="B4" s="87" t="s">
        <v>77</v>
      </c>
      <c r="C4" s="115">
        <v>1</v>
      </c>
      <c r="D4" s="87"/>
      <c r="E4" s="115">
        <v>22</v>
      </c>
      <c r="F4" s="61">
        <f>E4+1</f>
        <v>23</v>
      </c>
      <c r="G4" s="68">
        <f t="shared" ref="G4:G21" si="10">$BH4/F4</f>
        <v>1.0869565217391304</v>
      </c>
      <c r="H4" s="69">
        <v>13</v>
      </c>
      <c r="I4" s="69">
        <f t="shared" ref="I4:I21" si="11">+H4+J4</f>
        <v>13</v>
      </c>
      <c r="J4" s="117"/>
      <c r="K4" s="208">
        <v>2027</v>
      </c>
      <c r="L4" s="208">
        <v>2026</v>
      </c>
      <c r="M4" s="71"/>
      <c r="N4" s="71">
        <v>1</v>
      </c>
      <c r="O4" s="71"/>
      <c r="P4" s="63">
        <f>H4+SUM(M4:O4)</f>
        <v>14</v>
      </c>
      <c r="Q4" s="71"/>
      <c r="R4" s="71"/>
      <c r="S4" s="71"/>
      <c r="T4" s="61">
        <f t="shared" si="0"/>
        <v>14</v>
      </c>
      <c r="U4" s="71"/>
      <c r="V4" s="71"/>
      <c r="W4" s="71"/>
      <c r="X4" s="61">
        <f t="shared" si="1"/>
        <v>14</v>
      </c>
      <c r="Y4" s="71">
        <v>2</v>
      </c>
      <c r="Z4" s="71">
        <v>9</v>
      </c>
      <c r="AA4" s="71"/>
      <c r="AB4" s="61">
        <f t="shared" si="2"/>
        <v>25</v>
      </c>
      <c r="AC4" s="71"/>
      <c r="AD4" s="71"/>
      <c r="AE4" s="71"/>
      <c r="AF4" s="61">
        <f t="shared" si="3"/>
        <v>25</v>
      </c>
      <c r="AG4" s="71"/>
      <c r="AH4" s="71"/>
      <c r="AI4" s="71"/>
      <c r="AJ4" s="61">
        <f t="shared" si="4"/>
        <v>25</v>
      </c>
      <c r="AK4" s="71"/>
      <c r="AL4" s="71"/>
      <c r="AM4" s="71"/>
      <c r="AN4" s="61">
        <f t="shared" si="5"/>
        <v>25</v>
      </c>
      <c r="AO4" s="71"/>
      <c r="AP4" s="71"/>
      <c r="AQ4" s="71"/>
      <c r="AR4" s="61">
        <f t="shared" si="6"/>
        <v>25</v>
      </c>
      <c r="AS4" s="71"/>
      <c r="AT4" s="71"/>
      <c r="AU4" s="71"/>
      <c r="AV4" s="61">
        <f t="shared" ref="AV4:AV21" si="12">SUM(AR4:AU4)</f>
        <v>25</v>
      </c>
      <c r="AW4" s="71"/>
      <c r="AX4" s="71"/>
      <c r="AY4" s="71"/>
      <c r="AZ4" s="61">
        <f t="shared" si="7"/>
        <v>25</v>
      </c>
      <c r="BA4" s="71"/>
      <c r="BB4" s="71"/>
      <c r="BC4" s="71"/>
      <c r="BD4" s="61">
        <f t="shared" si="8"/>
        <v>25</v>
      </c>
      <c r="BE4" s="71"/>
      <c r="BF4" s="71"/>
      <c r="BG4" s="71"/>
      <c r="BH4" s="61">
        <f t="shared" si="9"/>
        <v>25</v>
      </c>
    </row>
    <row r="5" spans="1:60" x14ac:dyDescent="0.25">
      <c r="A5" s="1" t="s">
        <v>360</v>
      </c>
      <c r="B5" s="1" t="s">
        <v>78</v>
      </c>
      <c r="C5" s="12">
        <v>2</v>
      </c>
      <c r="D5" s="12">
        <v>4643</v>
      </c>
      <c r="E5" s="12">
        <v>26</v>
      </c>
      <c r="F5" s="61">
        <f t="shared" ref="F5:F21" si="13">E5+1</f>
        <v>27</v>
      </c>
      <c r="G5" s="68">
        <f t="shared" si="10"/>
        <v>0.66666666666666663</v>
      </c>
      <c r="H5" s="53">
        <v>18</v>
      </c>
      <c r="I5" s="53">
        <f t="shared" si="11"/>
        <v>18</v>
      </c>
      <c r="J5" s="58"/>
      <c r="K5" s="48" t="s">
        <v>384</v>
      </c>
      <c r="L5" s="208">
        <v>2026</v>
      </c>
      <c r="M5" s="9"/>
      <c r="N5" s="9"/>
      <c r="O5" s="9"/>
      <c r="P5" s="49">
        <f>H5+SUM(M5:O5)</f>
        <v>18</v>
      </c>
      <c r="Q5" s="9"/>
      <c r="R5" s="9"/>
      <c r="S5" s="9"/>
      <c r="T5" s="1">
        <f t="shared" si="0"/>
        <v>18</v>
      </c>
      <c r="U5" s="9"/>
      <c r="V5" s="9"/>
      <c r="W5" s="9"/>
      <c r="X5" s="1">
        <f t="shared" si="1"/>
        <v>18</v>
      </c>
      <c r="Y5" s="9"/>
      <c r="Z5" s="9"/>
      <c r="AA5" s="9"/>
      <c r="AB5" s="1">
        <f t="shared" si="2"/>
        <v>18</v>
      </c>
      <c r="AC5" s="9"/>
      <c r="AD5" s="9"/>
      <c r="AE5" s="9"/>
      <c r="AF5" s="1">
        <f t="shared" si="3"/>
        <v>18</v>
      </c>
      <c r="AG5" s="9"/>
      <c r="AH5" s="9"/>
      <c r="AI5" s="9"/>
      <c r="AJ5" s="1">
        <f t="shared" si="4"/>
        <v>18</v>
      </c>
      <c r="AK5" s="9"/>
      <c r="AL5" s="9"/>
      <c r="AM5" s="9"/>
      <c r="AN5" s="1">
        <f t="shared" si="5"/>
        <v>18</v>
      </c>
      <c r="AO5" s="9"/>
      <c r="AP5" s="9"/>
      <c r="AQ5" s="9"/>
      <c r="AR5" s="1">
        <f t="shared" si="6"/>
        <v>18</v>
      </c>
      <c r="AS5" s="9"/>
      <c r="AT5" s="9"/>
      <c r="AU5" s="9"/>
      <c r="AV5" s="1">
        <f t="shared" si="12"/>
        <v>18</v>
      </c>
      <c r="AW5" s="9"/>
      <c r="AX5" s="9"/>
      <c r="AY5" s="9"/>
      <c r="AZ5" s="1">
        <f t="shared" si="7"/>
        <v>18</v>
      </c>
      <c r="BA5" s="9"/>
      <c r="BB5" s="9"/>
      <c r="BC5" s="9"/>
      <c r="BD5" s="1">
        <f t="shared" si="8"/>
        <v>18</v>
      </c>
      <c r="BE5" s="9"/>
      <c r="BF5" s="9"/>
      <c r="BG5" s="9"/>
      <c r="BH5" s="1">
        <f t="shared" si="9"/>
        <v>18</v>
      </c>
    </row>
    <row r="6" spans="1:60" x14ac:dyDescent="0.25">
      <c r="A6" s="1" t="s">
        <v>360</v>
      </c>
      <c r="B6" s="1" t="s">
        <v>79</v>
      </c>
      <c r="C6" s="12">
        <v>8</v>
      </c>
      <c r="D6" s="12" t="s">
        <v>67</v>
      </c>
      <c r="E6" s="12">
        <v>24</v>
      </c>
      <c r="F6" s="61">
        <f t="shared" si="13"/>
        <v>25</v>
      </c>
      <c r="G6" s="68">
        <f t="shared" si="10"/>
        <v>1</v>
      </c>
      <c r="H6" s="53">
        <v>19</v>
      </c>
      <c r="I6" s="53">
        <f t="shared" si="11"/>
        <v>19</v>
      </c>
      <c r="J6" s="58"/>
      <c r="K6" s="48">
        <v>2027</v>
      </c>
      <c r="L6" s="208">
        <v>2026</v>
      </c>
      <c r="M6" s="9"/>
      <c r="N6" s="9"/>
      <c r="O6" s="9"/>
      <c r="P6" s="49">
        <f t="shared" ref="P6:P21" si="14">H6+SUM(M6:O6)</f>
        <v>19</v>
      </c>
      <c r="Q6" s="9"/>
      <c r="R6" s="9"/>
      <c r="S6" s="9"/>
      <c r="T6" s="1">
        <f t="shared" si="0"/>
        <v>19</v>
      </c>
      <c r="U6" s="9">
        <v>2</v>
      </c>
      <c r="V6" s="9"/>
      <c r="W6" s="9">
        <v>4</v>
      </c>
      <c r="X6" s="1">
        <f t="shared" si="1"/>
        <v>25</v>
      </c>
      <c r="Y6" s="9"/>
      <c r="Z6" s="9"/>
      <c r="AA6" s="9"/>
      <c r="AB6" s="1">
        <f t="shared" si="2"/>
        <v>25</v>
      </c>
      <c r="AC6" s="9"/>
      <c r="AD6" s="9"/>
      <c r="AE6" s="9"/>
      <c r="AF6" s="1">
        <f t="shared" si="3"/>
        <v>25</v>
      </c>
      <c r="AG6" s="9"/>
      <c r="AH6" s="9"/>
      <c r="AI6" s="9"/>
      <c r="AJ6" s="1">
        <f t="shared" si="4"/>
        <v>25</v>
      </c>
      <c r="AK6" s="9"/>
      <c r="AL6" s="9"/>
      <c r="AM6" s="9"/>
      <c r="AN6" s="1">
        <f t="shared" si="5"/>
        <v>25</v>
      </c>
      <c r="AO6" s="9"/>
      <c r="AP6" s="9"/>
      <c r="AQ6" s="9"/>
      <c r="AR6" s="1">
        <f t="shared" si="6"/>
        <v>25</v>
      </c>
      <c r="AS6" s="9"/>
      <c r="AT6" s="9"/>
      <c r="AU6" s="9"/>
      <c r="AV6" s="1">
        <f t="shared" si="12"/>
        <v>25</v>
      </c>
      <c r="AW6" s="9"/>
      <c r="AX6" s="9"/>
      <c r="AY6" s="9"/>
      <c r="AZ6" s="1">
        <f t="shared" si="7"/>
        <v>25</v>
      </c>
      <c r="BA6" s="9"/>
      <c r="BB6" s="9"/>
      <c r="BC6" s="9"/>
      <c r="BD6" s="1">
        <f t="shared" si="8"/>
        <v>25</v>
      </c>
      <c r="BE6" s="9"/>
      <c r="BF6" s="9"/>
      <c r="BG6" s="9"/>
      <c r="BH6" s="1">
        <f t="shared" si="9"/>
        <v>25</v>
      </c>
    </row>
    <row r="7" spans="1:60" s="65" customFormat="1" x14ac:dyDescent="0.25">
      <c r="A7" s="1" t="s">
        <v>360</v>
      </c>
      <c r="B7" s="61" t="s">
        <v>80</v>
      </c>
      <c r="C7" s="66">
        <v>17</v>
      </c>
      <c r="D7" s="66">
        <v>2488</v>
      </c>
      <c r="E7" s="66">
        <v>25</v>
      </c>
      <c r="F7" s="61">
        <f t="shared" si="13"/>
        <v>26</v>
      </c>
      <c r="G7" s="68">
        <f t="shared" si="10"/>
        <v>0.46153846153846156</v>
      </c>
      <c r="H7" s="69">
        <v>12</v>
      </c>
      <c r="I7" s="69">
        <f t="shared" si="11"/>
        <v>12</v>
      </c>
      <c r="J7" s="70"/>
      <c r="K7" s="208" t="s">
        <v>384</v>
      </c>
      <c r="L7" s="208">
        <v>2026</v>
      </c>
      <c r="M7" s="64"/>
      <c r="N7" s="64"/>
      <c r="O7" s="64"/>
      <c r="P7" s="63">
        <f t="shared" si="14"/>
        <v>12</v>
      </c>
      <c r="Q7" s="64"/>
      <c r="R7" s="64"/>
      <c r="S7" s="64"/>
      <c r="T7" s="61">
        <f t="shared" si="0"/>
        <v>12</v>
      </c>
      <c r="U7" s="64"/>
      <c r="V7" s="64"/>
      <c r="W7" s="64"/>
      <c r="X7" s="61">
        <f t="shared" si="1"/>
        <v>12</v>
      </c>
      <c r="Y7" s="64"/>
      <c r="Z7" s="64"/>
      <c r="AA7" s="64"/>
      <c r="AB7" s="61">
        <f t="shared" si="2"/>
        <v>12</v>
      </c>
      <c r="AC7" s="64"/>
      <c r="AD7" s="64"/>
      <c r="AE7" s="64"/>
      <c r="AF7" s="61">
        <f t="shared" si="3"/>
        <v>12</v>
      </c>
      <c r="AG7" s="64"/>
      <c r="AH7" s="64"/>
      <c r="AI7" s="64"/>
      <c r="AJ7" s="61">
        <f t="shared" si="4"/>
        <v>12</v>
      </c>
      <c r="AK7" s="64"/>
      <c r="AL7" s="64"/>
      <c r="AM7" s="64"/>
      <c r="AN7" s="61">
        <f t="shared" si="5"/>
        <v>12</v>
      </c>
      <c r="AO7" s="64"/>
      <c r="AP7" s="64"/>
      <c r="AQ7" s="64"/>
      <c r="AR7" s="61">
        <f t="shared" si="6"/>
        <v>12</v>
      </c>
      <c r="AS7" s="64"/>
      <c r="AT7" s="64"/>
      <c r="AU7" s="64"/>
      <c r="AV7" s="61">
        <f t="shared" si="12"/>
        <v>12</v>
      </c>
      <c r="AW7" s="64"/>
      <c r="AX7" s="64"/>
      <c r="AY7" s="64"/>
      <c r="AZ7" s="61">
        <f t="shared" si="7"/>
        <v>12</v>
      </c>
      <c r="BA7" s="64"/>
      <c r="BB7" s="64"/>
      <c r="BC7" s="64"/>
      <c r="BD7" s="61">
        <f t="shared" si="8"/>
        <v>12</v>
      </c>
      <c r="BE7" s="64"/>
      <c r="BF7" s="64"/>
      <c r="BG7" s="64"/>
      <c r="BH7" s="61">
        <f t="shared" si="9"/>
        <v>12</v>
      </c>
    </row>
    <row r="8" spans="1:60" s="65" customFormat="1" x14ac:dyDescent="0.25">
      <c r="A8" s="1" t="s">
        <v>360</v>
      </c>
      <c r="B8" s="61" t="s">
        <v>81</v>
      </c>
      <c r="C8" s="66">
        <v>18</v>
      </c>
      <c r="D8" s="66">
        <v>9272</v>
      </c>
      <c r="E8" s="66">
        <v>14</v>
      </c>
      <c r="F8" s="61">
        <f t="shared" si="13"/>
        <v>15</v>
      </c>
      <c r="G8" s="68">
        <f t="shared" si="10"/>
        <v>1</v>
      </c>
      <c r="H8" s="69">
        <v>11</v>
      </c>
      <c r="I8" s="69">
        <f t="shared" si="11"/>
        <v>11</v>
      </c>
      <c r="J8" s="70"/>
      <c r="K8" s="208">
        <v>2027</v>
      </c>
      <c r="L8" s="208">
        <v>2026</v>
      </c>
      <c r="M8" s="64"/>
      <c r="N8" s="64"/>
      <c r="O8" s="64"/>
      <c r="P8" s="63">
        <f t="shared" si="14"/>
        <v>11</v>
      </c>
      <c r="Q8" s="64">
        <v>1</v>
      </c>
      <c r="R8" s="64">
        <v>3</v>
      </c>
      <c r="S8" s="64"/>
      <c r="T8" s="61">
        <f t="shared" si="0"/>
        <v>15</v>
      </c>
      <c r="U8" s="64"/>
      <c r="V8" s="64"/>
      <c r="W8" s="64"/>
      <c r="X8" s="61">
        <f t="shared" si="1"/>
        <v>15</v>
      </c>
      <c r="Y8" s="64"/>
      <c r="Z8" s="64"/>
      <c r="AA8" s="64"/>
      <c r="AB8" s="61">
        <f t="shared" si="2"/>
        <v>15</v>
      </c>
      <c r="AC8" s="64"/>
      <c r="AD8" s="64"/>
      <c r="AE8" s="64"/>
      <c r="AF8" s="61">
        <f t="shared" si="3"/>
        <v>15</v>
      </c>
      <c r="AG8" s="64"/>
      <c r="AH8" s="64"/>
      <c r="AI8" s="64"/>
      <c r="AJ8" s="61">
        <f t="shared" si="4"/>
        <v>15</v>
      </c>
      <c r="AK8" s="64"/>
      <c r="AL8" s="64"/>
      <c r="AM8" s="64"/>
      <c r="AN8" s="61">
        <f t="shared" si="5"/>
        <v>15</v>
      </c>
      <c r="AO8" s="64"/>
      <c r="AP8" s="64"/>
      <c r="AQ8" s="64"/>
      <c r="AR8" s="61">
        <f t="shared" si="6"/>
        <v>15</v>
      </c>
      <c r="AS8" s="64"/>
      <c r="AT8" s="64"/>
      <c r="AU8" s="64"/>
      <c r="AV8" s="61">
        <f t="shared" si="12"/>
        <v>15</v>
      </c>
      <c r="AW8" s="64"/>
      <c r="AX8" s="64"/>
      <c r="AY8" s="64"/>
      <c r="AZ8" s="61">
        <f t="shared" si="7"/>
        <v>15</v>
      </c>
      <c r="BA8" s="64"/>
      <c r="BB8" s="64"/>
      <c r="BC8" s="64"/>
      <c r="BD8" s="61">
        <f t="shared" si="8"/>
        <v>15</v>
      </c>
      <c r="BE8" s="64"/>
      <c r="BF8" s="64"/>
      <c r="BG8" s="64"/>
      <c r="BH8" s="61">
        <f t="shared" si="9"/>
        <v>15</v>
      </c>
    </row>
    <row r="9" spans="1:60" s="65" customFormat="1" x14ac:dyDescent="0.25">
      <c r="A9" s="1" t="s">
        <v>360</v>
      </c>
      <c r="B9" s="61" t="s">
        <v>82</v>
      </c>
      <c r="C9" s="66">
        <v>23</v>
      </c>
      <c r="D9" s="66">
        <v>7909</v>
      </c>
      <c r="E9" s="66">
        <v>28</v>
      </c>
      <c r="F9" s="61">
        <f t="shared" si="13"/>
        <v>29</v>
      </c>
      <c r="G9" s="68">
        <f t="shared" si="10"/>
        <v>0.72413793103448276</v>
      </c>
      <c r="H9" s="69">
        <v>12</v>
      </c>
      <c r="I9" s="69">
        <f t="shared" si="11"/>
        <v>12</v>
      </c>
      <c r="J9" s="70"/>
      <c r="K9" s="208">
        <v>2027</v>
      </c>
      <c r="L9" s="208">
        <v>2025</v>
      </c>
      <c r="M9" s="64"/>
      <c r="N9" s="64"/>
      <c r="O9" s="64"/>
      <c r="P9" s="63">
        <f t="shared" si="14"/>
        <v>12</v>
      </c>
      <c r="Q9" s="64"/>
      <c r="R9" s="64">
        <v>9</v>
      </c>
      <c r="S9" s="64"/>
      <c r="T9" s="61">
        <f t="shared" si="0"/>
        <v>21</v>
      </c>
      <c r="U9" s="64"/>
      <c r="V9" s="64"/>
      <c r="W9" s="64"/>
      <c r="X9" s="61">
        <f t="shared" si="1"/>
        <v>21</v>
      </c>
      <c r="Y9" s="64"/>
      <c r="Z9" s="64"/>
      <c r="AA9" s="64"/>
      <c r="AB9" s="61">
        <f t="shared" si="2"/>
        <v>21</v>
      </c>
      <c r="AC9" s="64"/>
      <c r="AD9" s="64"/>
      <c r="AE9" s="64"/>
      <c r="AF9" s="61">
        <f t="shared" si="3"/>
        <v>21</v>
      </c>
      <c r="AG9" s="64"/>
      <c r="AH9" s="64"/>
      <c r="AI9" s="64"/>
      <c r="AJ9" s="61">
        <f t="shared" si="4"/>
        <v>21</v>
      </c>
      <c r="AK9" s="64"/>
      <c r="AL9" s="64"/>
      <c r="AM9" s="64"/>
      <c r="AN9" s="61">
        <f t="shared" si="5"/>
        <v>21</v>
      </c>
      <c r="AO9" s="64"/>
      <c r="AP9" s="64"/>
      <c r="AQ9" s="64"/>
      <c r="AR9" s="61">
        <f t="shared" si="6"/>
        <v>21</v>
      </c>
      <c r="AS9" s="64"/>
      <c r="AT9" s="64"/>
      <c r="AU9" s="64"/>
      <c r="AV9" s="61">
        <f t="shared" si="12"/>
        <v>21</v>
      </c>
      <c r="AW9" s="64"/>
      <c r="AX9" s="64"/>
      <c r="AY9" s="64"/>
      <c r="AZ9" s="61">
        <f t="shared" si="7"/>
        <v>21</v>
      </c>
      <c r="BA9" s="64"/>
      <c r="BB9" s="64"/>
      <c r="BC9" s="64"/>
      <c r="BD9" s="61">
        <f t="shared" si="8"/>
        <v>21</v>
      </c>
      <c r="BE9" s="64"/>
      <c r="BF9" s="64"/>
      <c r="BG9" s="64"/>
      <c r="BH9" s="61">
        <f t="shared" si="9"/>
        <v>21</v>
      </c>
    </row>
    <row r="10" spans="1:60" x14ac:dyDescent="0.25">
      <c r="A10" s="1" t="s">
        <v>360</v>
      </c>
      <c r="B10" s="47" t="s">
        <v>83</v>
      </c>
      <c r="C10" s="12">
        <v>25</v>
      </c>
      <c r="D10" s="12">
        <v>5625</v>
      </c>
      <c r="E10" s="12">
        <v>15</v>
      </c>
      <c r="F10" s="61">
        <f t="shared" si="13"/>
        <v>16</v>
      </c>
      <c r="G10" s="68">
        <f t="shared" si="10"/>
        <v>1.5</v>
      </c>
      <c r="H10" s="53">
        <v>6</v>
      </c>
      <c r="I10" s="53">
        <f t="shared" si="11"/>
        <v>6</v>
      </c>
      <c r="J10" s="58"/>
      <c r="K10" s="48">
        <v>2027</v>
      </c>
      <c r="L10" s="208">
        <v>2026</v>
      </c>
      <c r="M10" s="9">
        <v>1</v>
      </c>
      <c r="N10" s="9">
        <v>17</v>
      </c>
      <c r="O10" s="9"/>
      <c r="P10" s="49">
        <f t="shared" si="14"/>
        <v>24</v>
      </c>
      <c r="Q10" s="9"/>
      <c r="R10" s="9"/>
      <c r="S10" s="9"/>
      <c r="T10" s="1">
        <f t="shared" si="0"/>
        <v>24</v>
      </c>
      <c r="U10" s="9"/>
      <c r="V10" s="9"/>
      <c r="W10" s="9"/>
      <c r="X10" s="1">
        <f t="shared" si="1"/>
        <v>24</v>
      </c>
      <c r="Y10" s="9"/>
      <c r="Z10" s="9"/>
      <c r="AA10" s="9"/>
      <c r="AB10" s="1">
        <f t="shared" si="2"/>
        <v>24</v>
      </c>
      <c r="AC10" s="9"/>
      <c r="AD10" s="9"/>
      <c r="AE10" s="9"/>
      <c r="AF10" s="1">
        <f t="shared" si="3"/>
        <v>24</v>
      </c>
      <c r="AG10" s="9"/>
      <c r="AH10" s="9"/>
      <c r="AI10" s="9"/>
      <c r="AJ10" s="1">
        <f t="shared" si="4"/>
        <v>24</v>
      </c>
      <c r="AK10" s="9"/>
      <c r="AL10" s="9"/>
      <c r="AM10" s="9"/>
      <c r="AN10" s="1">
        <f t="shared" si="5"/>
        <v>24</v>
      </c>
      <c r="AO10" s="9"/>
      <c r="AP10" s="9"/>
      <c r="AQ10" s="9"/>
      <c r="AR10" s="1">
        <f t="shared" si="6"/>
        <v>24</v>
      </c>
      <c r="AS10" s="9"/>
      <c r="AT10" s="9"/>
      <c r="AU10" s="9"/>
      <c r="AV10" s="1">
        <f t="shared" si="12"/>
        <v>24</v>
      </c>
      <c r="AW10" s="9"/>
      <c r="AX10" s="9"/>
      <c r="AY10" s="9"/>
      <c r="AZ10" s="1">
        <f t="shared" si="7"/>
        <v>24</v>
      </c>
      <c r="BA10" s="9"/>
      <c r="BB10" s="9"/>
      <c r="BC10" s="9"/>
      <c r="BD10" s="1">
        <f t="shared" si="8"/>
        <v>24</v>
      </c>
      <c r="BE10" s="9"/>
      <c r="BF10" s="9"/>
      <c r="BG10" s="9"/>
      <c r="BH10" s="1">
        <f t="shared" si="9"/>
        <v>24</v>
      </c>
    </row>
    <row r="11" spans="1:60" s="65" customFormat="1" x14ac:dyDescent="0.25">
      <c r="A11" s="1" t="s">
        <v>360</v>
      </c>
      <c r="B11" s="89" t="s">
        <v>84</v>
      </c>
      <c r="C11" s="66">
        <v>29</v>
      </c>
      <c r="D11" s="66"/>
      <c r="E11" s="66">
        <v>28</v>
      </c>
      <c r="F11" s="61">
        <f t="shared" si="13"/>
        <v>29</v>
      </c>
      <c r="G11" s="68">
        <f t="shared" si="10"/>
        <v>0.2413793103448276</v>
      </c>
      <c r="H11" s="69">
        <v>7</v>
      </c>
      <c r="I11" s="69">
        <f t="shared" si="11"/>
        <v>7</v>
      </c>
      <c r="J11" s="70"/>
      <c r="K11" s="208" t="s">
        <v>384</v>
      </c>
      <c r="L11" s="208">
        <v>2026</v>
      </c>
      <c r="M11" s="64"/>
      <c r="N11" s="64"/>
      <c r="O11" s="64"/>
      <c r="P11" s="63">
        <f t="shared" ref="P11" si="15">H11+SUM(M11:O11)</f>
        <v>7</v>
      </c>
      <c r="Q11" s="64"/>
      <c r="R11" s="64"/>
      <c r="S11" s="64"/>
      <c r="T11" s="61">
        <f t="shared" si="0"/>
        <v>7</v>
      </c>
      <c r="U11" s="64"/>
      <c r="V11" s="64"/>
      <c r="W11" s="64"/>
      <c r="X11" s="61">
        <f t="shared" si="1"/>
        <v>7</v>
      </c>
      <c r="Y11" s="64"/>
      <c r="Z11" s="64"/>
      <c r="AA11" s="64"/>
      <c r="AB11" s="61">
        <f t="shared" si="2"/>
        <v>7</v>
      </c>
      <c r="AC11" s="64"/>
      <c r="AD11" s="64"/>
      <c r="AE11" s="64"/>
      <c r="AF11" s="61">
        <f t="shared" si="3"/>
        <v>7</v>
      </c>
      <c r="AG11" s="64"/>
      <c r="AH11" s="64"/>
      <c r="AI11" s="64"/>
      <c r="AJ11" s="61">
        <f t="shared" si="4"/>
        <v>7</v>
      </c>
      <c r="AK11" s="64"/>
      <c r="AL11" s="64"/>
      <c r="AM11" s="64"/>
      <c r="AN11" s="61">
        <f t="shared" si="5"/>
        <v>7</v>
      </c>
      <c r="AO11" s="64"/>
      <c r="AP11" s="64"/>
      <c r="AQ11" s="64"/>
      <c r="AR11" s="61">
        <f t="shared" si="6"/>
        <v>7</v>
      </c>
      <c r="AS11" s="64"/>
      <c r="AT11" s="64"/>
      <c r="AU11" s="64"/>
      <c r="AV11" s="61">
        <f t="shared" si="12"/>
        <v>7</v>
      </c>
      <c r="AW11" s="64"/>
      <c r="AX11" s="64"/>
      <c r="AY11" s="64"/>
      <c r="AZ11" s="61">
        <f t="shared" si="7"/>
        <v>7</v>
      </c>
      <c r="BA11" s="64"/>
      <c r="BB11" s="64"/>
      <c r="BC11" s="64"/>
      <c r="BD11" s="61">
        <f t="shared" si="8"/>
        <v>7</v>
      </c>
      <c r="BE11" s="64"/>
      <c r="BF11" s="64"/>
      <c r="BG11" s="64"/>
      <c r="BH11" s="61">
        <f t="shared" si="9"/>
        <v>7</v>
      </c>
    </row>
    <row r="12" spans="1:60" x14ac:dyDescent="0.25">
      <c r="A12" s="1" t="s">
        <v>360</v>
      </c>
      <c r="B12" s="1" t="s">
        <v>85</v>
      </c>
      <c r="C12" s="12">
        <v>32</v>
      </c>
      <c r="D12" s="12">
        <v>10094</v>
      </c>
      <c r="E12" s="12">
        <v>21</v>
      </c>
      <c r="F12" s="61">
        <f t="shared" si="13"/>
        <v>22</v>
      </c>
      <c r="G12" s="68">
        <f t="shared" si="10"/>
        <v>0.63636363636363635</v>
      </c>
      <c r="H12" s="53">
        <v>13</v>
      </c>
      <c r="I12" s="53">
        <f t="shared" si="11"/>
        <v>13</v>
      </c>
      <c r="J12" s="58"/>
      <c r="K12" s="48">
        <v>2027</v>
      </c>
      <c r="L12" s="208">
        <v>2026</v>
      </c>
      <c r="M12" s="9"/>
      <c r="N12" s="9">
        <v>1</v>
      </c>
      <c r="O12" s="9"/>
      <c r="P12" s="49">
        <f t="shared" si="14"/>
        <v>14</v>
      </c>
      <c r="Q12" s="9"/>
      <c r="R12" s="9"/>
      <c r="S12" s="9"/>
      <c r="T12" s="1">
        <f t="shared" si="0"/>
        <v>14</v>
      </c>
      <c r="U12" s="9"/>
      <c r="V12" s="9"/>
      <c r="W12" s="9"/>
      <c r="X12" s="1">
        <f t="shared" si="1"/>
        <v>14</v>
      </c>
      <c r="Y12" s="9"/>
      <c r="Z12" s="9"/>
      <c r="AA12" s="9"/>
      <c r="AB12" s="1">
        <f t="shared" si="2"/>
        <v>14</v>
      </c>
      <c r="AC12" s="9"/>
      <c r="AD12" s="9"/>
      <c r="AE12" s="9"/>
      <c r="AF12" s="1">
        <f t="shared" si="3"/>
        <v>14</v>
      </c>
      <c r="AG12" s="9"/>
      <c r="AH12" s="9"/>
      <c r="AI12" s="9"/>
      <c r="AJ12" s="1">
        <f t="shared" si="4"/>
        <v>14</v>
      </c>
      <c r="AK12" s="9"/>
      <c r="AL12" s="9"/>
      <c r="AM12" s="9"/>
      <c r="AN12" s="1">
        <f t="shared" si="5"/>
        <v>14</v>
      </c>
      <c r="AO12" s="9"/>
      <c r="AP12" s="9"/>
      <c r="AQ12" s="9"/>
      <c r="AR12" s="1">
        <f t="shared" si="6"/>
        <v>14</v>
      </c>
      <c r="AS12" s="9"/>
      <c r="AT12" s="9"/>
      <c r="AU12" s="9"/>
      <c r="AV12" s="1">
        <f t="shared" si="12"/>
        <v>14</v>
      </c>
      <c r="AW12" s="9"/>
      <c r="AX12" s="9"/>
      <c r="AY12" s="9"/>
      <c r="AZ12" s="1">
        <f t="shared" si="7"/>
        <v>14</v>
      </c>
      <c r="BA12" s="9"/>
      <c r="BB12" s="9"/>
      <c r="BC12" s="9"/>
      <c r="BD12" s="1">
        <f t="shared" si="8"/>
        <v>14</v>
      </c>
      <c r="BE12" s="9"/>
      <c r="BF12" s="9"/>
      <c r="BG12" s="9"/>
      <c r="BH12" s="1">
        <f t="shared" si="9"/>
        <v>14</v>
      </c>
    </row>
    <row r="13" spans="1:60" x14ac:dyDescent="0.25">
      <c r="A13" s="106" t="s">
        <v>360</v>
      </c>
      <c r="B13" s="1" t="s">
        <v>86</v>
      </c>
      <c r="C13" s="12">
        <v>41</v>
      </c>
      <c r="D13" s="12">
        <v>7674</v>
      </c>
      <c r="E13" s="12">
        <v>30</v>
      </c>
      <c r="F13" s="61">
        <f t="shared" si="13"/>
        <v>31</v>
      </c>
      <c r="G13" s="68">
        <f t="shared" si="10"/>
        <v>1</v>
      </c>
      <c r="H13" s="53">
        <v>21</v>
      </c>
      <c r="I13" s="53">
        <f t="shared" si="11"/>
        <v>21</v>
      </c>
      <c r="J13" s="58"/>
      <c r="K13" s="48">
        <v>2027</v>
      </c>
      <c r="L13" s="208">
        <v>2026</v>
      </c>
      <c r="M13" s="9"/>
      <c r="N13" s="9">
        <v>8</v>
      </c>
      <c r="O13" s="9"/>
      <c r="P13" s="49">
        <f>H13+SUM(M13:O13)</f>
        <v>29</v>
      </c>
      <c r="Q13" s="9"/>
      <c r="R13" s="9"/>
      <c r="S13" s="9"/>
      <c r="T13" s="1">
        <f t="shared" si="0"/>
        <v>29</v>
      </c>
      <c r="U13" s="9">
        <v>2</v>
      </c>
      <c r="V13" s="9"/>
      <c r="W13" s="9"/>
      <c r="X13" s="1">
        <f t="shared" si="1"/>
        <v>31</v>
      </c>
      <c r="Y13" s="9"/>
      <c r="Z13" s="9"/>
      <c r="AA13" s="9"/>
      <c r="AB13" s="1">
        <f t="shared" si="2"/>
        <v>31</v>
      </c>
      <c r="AC13" s="9"/>
      <c r="AD13" s="9"/>
      <c r="AE13" s="9"/>
      <c r="AF13" s="1">
        <f t="shared" si="3"/>
        <v>31</v>
      </c>
      <c r="AG13" s="9"/>
      <c r="AH13" s="9"/>
      <c r="AI13" s="9"/>
      <c r="AJ13" s="1">
        <f t="shared" si="4"/>
        <v>31</v>
      </c>
      <c r="AK13" s="9"/>
      <c r="AL13" s="9"/>
      <c r="AM13" s="9"/>
      <c r="AN13" s="1">
        <f t="shared" si="5"/>
        <v>31</v>
      </c>
      <c r="AO13" s="9"/>
      <c r="AP13" s="9"/>
      <c r="AQ13" s="9"/>
      <c r="AR13" s="1">
        <f t="shared" si="6"/>
        <v>31</v>
      </c>
      <c r="AS13" s="9"/>
      <c r="AT13" s="9"/>
      <c r="AU13" s="9"/>
      <c r="AV13" s="1">
        <f t="shared" si="12"/>
        <v>31</v>
      </c>
      <c r="AW13" s="9"/>
      <c r="AX13" s="9"/>
      <c r="AY13" s="9"/>
      <c r="AZ13" s="1">
        <f t="shared" si="7"/>
        <v>31</v>
      </c>
      <c r="BA13" s="9"/>
      <c r="BB13" s="9"/>
      <c r="BC13" s="9"/>
      <c r="BD13" s="1">
        <f t="shared" si="8"/>
        <v>31</v>
      </c>
      <c r="BE13" s="9"/>
      <c r="BF13" s="9"/>
      <c r="BG13" s="9"/>
      <c r="BH13" s="1">
        <f t="shared" si="9"/>
        <v>31</v>
      </c>
    </row>
    <row r="14" spans="1:60" ht="14.25" customHeight="1" x14ac:dyDescent="0.25">
      <c r="A14" s="1" t="s">
        <v>360</v>
      </c>
      <c r="B14" s="13" t="s">
        <v>87</v>
      </c>
      <c r="C14" s="12">
        <v>44</v>
      </c>
      <c r="D14" s="12">
        <v>10132</v>
      </c>
      <c r="E14" s="12">
        <v>16</v>
      </c>
      <c r="F14" s="61">
        <f t="shared" si="13"/>
        <v>17</v>
      </c>
      <c r="G14" s="68">
        <f t="shared" si="10"/>
        <v>0.47058823529411764</v>
      </c>
      <c r="H14" s="53">
        <v>8</v>
      </c>
      <c r="I14" s="53">
        <f t="shared" si="11"/>
        <v>10</v>
      </c>
      <c r="J14" s="58">
        <v>2</v>
      </c>
      <c r="K14" s="48" t="s">
        <v>384</v>
      </c>
      <c r="L14" s="208">
        <v>2026</v>
      </c>
      <c r="M14" s="9"/>
      <c r="N14" s="9"/>
      <c r="O14" s="9"/>
      <c r="P14" s="49">
        <f t="shared" si="14"/>
        <v>8</v>
      </c>
      <c r="Q14" s="9"/>
      <c r="R14" s="9"/>
      <c r="S14" s="9"/>
      <c r="T14" s="1">
        <f t="shared" si="0"/>
        <v>8</v>
      </c>
      <c r="U14" s="9"/>
      <c r="V14" s="9"/>
      <c r="W14" s="9"/>
      <c r="X14" s="1">
        <f t="shared" si="1"/>
        <v>8</v>
      </c>
      <c r="Y14" s="9"/>
      <c r="Z14" s="9"/>
      <c r="AA14" s="9"/>
      <c r="AB14" s="1">
        <f t="shared" si="2"/>
        <v>8</v>
      </c>
      <c r="AC14" s="9"/>
      <c r="AD14" s="9"/>
      <c r="AE14" s="9"/>
      <c r="AF14" s="1">
        <f t="shared" si="3"/>
        <v>8</v>
      </c>
      <c r="AG14" s="9"/>
      <c r="AH14" s="9"/>
      <c r="AI14" s="9"/>
      <c r="AJ14" s="1">
        <f t="shared" si="4"/>
        <v>8</v>
      </c>
      <c r="AK14" s="9"/>
      <c r="AL14" s="9"/>
      <c r="AM14" s="9"/>
      <c r="AN14" s="1">
        <f t="shared" si="5"/>
        <v>8</v>
      </c>
      <c r="AO14" s="9"/>
      <c r="AP14" s="9"/>
      <c r="AQ14" s="9"/>
      <c r="AR14" s="1">
        <f t="shared" si="6"/>
        <v>8</v>
      </c>
      <c r="AS14" s="9"/>
      <c r="AT14" s="9"/>
      <c r="AU14" s="9"/>
      <c r="AV14" s="1">
        <f t="shared" si="12"/>
        <v>8</v>
      </c>
      <c r="AW14" s="9"/>
      <c r="AX14" s="9"/>
      <c r="AY14" s="9"/>
      <c r="AZ14" s="1">
        <f t="shared" si="7"/>
        <v>8</v>
      </c>
      <c r="BA14" s="9"/>
      <c r="BB14" s="9"/>
      <c r="BC14" s="9"/>
      <c r="BD14" s="1">
        <f t="shared" si="8"/>
        <v>8</v>
      </c>
      <c r="BE14" s="9"/>
      <c r="BF14" s="9"/>
      <c r="BG14" s="9"/>
      <c r="BH14" s="1">
        <f t="shared" si="9"/>
        <v>8</v>
      </c>
    </row>
    <row r="15" spans="1:60" s="65" customFormat="1" x14ac:dyDescent="0.25">
      <c r="A15" s="1" t="s">
        <v>360</v>
      </c>
      <c r="B15" s="89" t="s">
        <v>88</v>
      </c>
      <c r="C15" s="67">
        <v>51</v>
      </c>
      <c r="D15" s="67">
        <v>7987</v>
      </c>
      <c r="E15" s="67">
        <v>18</v>
      </c>
      <c r="F15" s="61">
        <f t="shared" si="13"/>
        <v>19</v>
      </c>
      <c r="G15" s="68">
        <f t="shared" si="10"/>
        <v>0.21052631578947367</v>
      </c>
      <c r="H15" s="69">
        <v>3</v>
      </c>
      <c r="I15" s="69">
        <v>3</v>
      </c>
      <c r="J15" s="70"/>
      <c r="K15" s="208">
        <v>2027</v>
      </c>
      <c r="L15" s="208">
        <v>2026</v>
      </c>
      <c r="M15" s="64"/>
      <c r="N15" s="64">
        <v>1</v>
      </c>
      <c r="O15" s="64"/>
      <c r="P15" s="63">
        <f t="shared" ref="P15" si="16">H15+SUM(M15:O15)</f>
        <v>4</v>
      </c>
      <c r="Q15" s="64"/>
      <c r="R15" s="64"/>
      <c r="S15" s="64"/>
      <c r="T15" s="61">
        <f t="shared" si="0"/>
        <v>4</v>
      </c>
      <c r="U15" s="64"/>
      <c r="V15" s="64"/>
      <c r="W15" s="64"/>
      <c r="X15" s="61">
        <f t="shared" si="1"/>
        <v>4</v>
      </c>
      <c r="Y15" s="64"/>
      <c r="Z15" s="64"/>
      <c r="AA15" s="64"/>
      <c r="AB15" s="61">
        <f t="shared" si="2"/>
        <v>4</v>
      </c>
      <c r="AC15" s="64"/>
      <c r="AD15" s="64"/>
      <c r="AE15" s="64"/>
      <c r="AF15" s="61">
        <f t="shared" si="3"/>
        <v>4</v>
      </c>
      <c r="AG15" s="64"/>
      <c r="AH15" s="64"/>
      <c r="AI15" s="64"/>
      <c r="AJ15" s="61">
        <f t="shared" si="4"/>
        <v>4</v>
      </c>
      <c r="AK15" s="64"/>
      <c r="AL15" s="64"/>
      <c r="AM15" s="64"/>
      <c r="AN15" s="61">
        <f t="shared" si="5"/>
        <v>4</v>
      </c>
      <c r="AO15" s="64"/>
      <c r="AP15" s="64"/>
      <c r="AQ15" s="64"/>
      <c r="AR15" s="61">
        <f t="shared" si="6"/>
        <v>4</v>
      </c>
      <c r="AS15" s="64"/>
      <c r="AT15" s="64"/>
      <c r="AU15" s="64"/>
      <c r="AV15" s="61">
        <f t="shared" si="12"/>
        <v>4</v>
      </c>
      <c r="AW15" s="64"/>
      <c r="AX15" s="64"/>
      <c r="AY15" s="64"/>
      <c r="AZ15" s="61">
        <f t="shared" si="7"/>
        <v>4</v>
      </c>
      <c r="BA15" s="64"/>
      <c r="BB15" s="64"/>
      <c r="BC15" s="64"/>
      <c r="BD15" s="61">
        <f t="shared" si="8"/>
        <v>4</v>
      </c>
      <c r="BE15" s="64"/>
      <c r="BF15" s="64"/>
      <c r="BG15" s="64"/>
      <c r="BH15" s="61">
        <f t="shared" si="9"/>
        <v>4</v>
      </c>
    </row>
    <row r="16" spans="1:60" s="65" customFormat="1" x14ac:dyDescent="0.25">
      <c r="A16" s="1" t="s">
        <v>360</v>
      </c>
      <c r="B16" s="89" t="s">
        <v>89</v>
      </c>
      <c r="C16" s="67">
        <v>55</v>
      </c>
      <c r="D16" s="67">
        <v>7987</v>
      </c>
      <c r="E16" s="67">
        <v>17</v>
      </c>
      <c r="F16" s="61">
        <f t="shared" si="13"/>
        <v>18</v>
      </c>
      <c r="G16" s="68">
        <f t="shared" si="10"/>
        <v>0.33333333333333331</v>
      </c>
      <c r="H16" s="69">
        <v>6</v>
      </c>
      <c r="I16" s="69">
        <f t="shared" si="11"/>
        <v>6</v>
      </c>
      <c r="J16" s="70"/>
      <c r="K16" s="208">
        <v>2027</v>
      </c>
      <c r="L16" s="208">
        <v>2026</v>
      </c>
      <c r="M16" s="64"/>
      <c r="N16" s="64"/>
      <c r="O16" s="64"/>
      <c r="P16" s="63">
        <f t="shared" si="14"/>
        <v>6</v>
      </c>
      <c r="Q16" s="64"/>
      <c r="R16" s="64"/>
      <c r="S16" s="64"/>
      <c r="T16" s="61">
        <f t="shared" si="0"/>
        <v>6</v>
      </c>
      <c r="U16" s="64"/>
      <c r="V16" s="64"/>
      <c r="W16" s="64"/>
      <c r="X16" s="61">
        <f t="shared" si="1"/>
        <v>6</v>
      </c>
      <c r="Y16" s="64"/>
      <c r="Z16" s="64"/>
      <c r="AA16" s="64"/>
      <c r="AB16" s="61">
        <f t="shared" si="2"/>
        <v>6</v>
      </c>
      <c r="AC16" s="64"/>
      <c r="AD16" s="64"/>
      <c r="AE16" s="64"/>
      <c r="AF16" s="61">
        <f t="shared" si="3"/>
        <v>6</v>
      </c>
      <c r="AG16" s="64"/>
      <c r="AH16" s="64"/>
      <c r="AI16" s="64"/>
      <c r="AJ16" s="61">
        <f t="shared" si="4"/>
        <v>6</v>
      </c>
      <c r="AK16" s="64"/>
      <c r="AL16" s="64"/>
      <c r="AM16" s="64"/>
      <c r="AN16" s="61">
        <f t="shared" si="5"/>
        <v>6</v>
      </c>
      <c r="AO16" s="64"/>
      <c r="AP16" s="64"/>
      <c r="AQ16" s="64"/>
      <c r="AR16" s="61">
        <f t="shared" si="6"/>
        <v>6</v>
      </c>
      <c r="AS16" s="64"/>
      <c r="AT16" s="64"/>
      <c r="AU16" s="64"/>
      <c r="AV16" s="61">
        <f t="shared" si="12"/>
        <v>6</v>
      </c>
      <c r="AW16" s="64"/>
      <c r="AX16" s="64"/>
      <c r="AY16" s="64"/>
      <c r="AZ16" s="61">
        <f t="shared" si="7"/>
        <v>6</v>
      </c>
      <c r="BA16" s="64"/>
      <c r="BB16" s="64"/>
      <c r="BC16" s="64"/>
      <c r="BD16" s="61">
        <f t="shared" si="8"/>
        <v>6</v>
      </c>
      <c r="BE16" s="64"/>
      <c r="BF16" s="64"/>
      <c r="BG16" s="64"/>
      <c r="BH16" s="61">
        <f t="shared" si="9"/>
        <v>6</v>
      </c>
    </row>
    <row r="17" spans="1:60" s="65" customFormat="1" x14ac:dyDescent="0.25">
      <c r="A17" s="1" t="s">
        <v>360</v>
      </c>
      <c r="B17" s="61" t="s">
        <v>90</v>
      </c>
      <c r="C17" s="66">
        <v>56</v>
      </c>
      <c r="D17" s="66">
        <v>5690</v>
      </c>
      <c r="E17" s="66">
        <v>17</v>
      </c>
      <c r="F17" s="61">
        <f t="shared" si="13"/>
        <v>18</v>
      </c>
      <c r="G17" s="68">
        <f t="shared" si="10"/>
        <v>0.27777777777777779</v>
      </c>
      <c r="H17" s="69">
        <v>5</v>
      </c>
      <c r="I17" s="69">
        <f t="shared" si="11"/>
        <v>5</v>
      </c>
      <c r="J17" s="70"/>
      <c r="K17" s="208" t="s">
        <v>384</v>
      </c>
      <c r="L17" s="208">
        <v>2026</v>
      </c>
      <c r="M17" s="64"/>
      <c r="N17" s="64"/>
      <c r="O17" s="64"/>
      <c r="P17" s="63">
        <f t="shared" si="14"/>
        <v>5</v>
      </c>
      <c r="Q17" s="64"/>
      <c r="R17" s="64"/>
      <c r="S17" s="64"/>
      <c r="T17" s="61">
        <f t="shared" si="0"/>
        <v>5</v>
      </c>
      <c r="U17" s="64"/>
      <c r="V17" s="64"/>
      <c r="W17" s="64"/>
      <c r="X17" s="61">
        <f t="shared" si="1"/>
        <v>5</v>
      </c>
      <c r="Y17" s="64"/>
      <c r="Z17" s="64"/>
      <c r="AA17" s="64"/>
      <c r="AB17" s="61">
        <f t="shared" si="2"/>
        <v>5</v>
      </c>
      <c r="AC17" s="64"/>
      <c r="AD17" s="64"/>
      <c r="AE17" s="64"/>
      <c r="AF17" s="61">
        <f t="shared" si="3"/>
        <v>5</v>
      </c>
      <c r="AG17" s="64"/>
      <c r="AH17" s="64"/>
      <c r="AI17" s="64"/>
      <c r="AJ17" s="61">
        <f t="shared" si="4"/>
        <v>5</v>
      </c>
      <c r="AK17" s="64"/>
      <c r="AL17" s="64"/>
      <c r="AM17" s="64"/>
      <c r="AN17" s="61">
        <f t="shared" si="5"/>
        <v>5</v>
      </c>
      <c r="AO17" s="64"/>
      <c r="AP17" s="64"/>
      <c r="AQ17" s="64"/>
      <c r="AR17" s="61">
        <f t="shared" si="6"/>
        <v>5</v>
      </c>
      <c r="AS17" s="64"/>
      <c r="AT17" s="64"/>
      <c r="AU17" s="64"/>
      <c r="AV17" s="61">
        <f t="shared" si="12"/>
        <v>5</v>
      </c>
      <c r="AW17" s="64"/>
      <c r="AX17" s="64"/>
      <c r="AY17" s="64"/>
      <c r="AZ17" s="61">
        <f t="shared" si="7"/>
        <v>5</v>
      </c>
      <c r="BA17" s="64"/>
      <c r="BB17" s="64"/>
      <c r="BC17" s="64"/>
      <c r="BD17" s="61">
        <f t="shared" si="8"/>
        <v>5</v>
      </c>
      <c r="BE17" s="64"/>
      <c r="BF17" s="64"/>
      <c r="BG17" s="64"/>
      <c r="BH17" s="61">
        <f t="shared" si="9"/>
        <v>5</v>
      </c>
    </row>
    <row r="18" spans="1:60" s="65" customFormat="1" x14ac:dyDescent="0.25">
      <c r="A18" s="1" t="s">
        <v>360</v>
      </c>
      <c r="B18" s="61" t="s">
        <v>91</v>
      </c>
      <c r="C18" s="66">
        <v>59</v>
      </c>
      <c r="D18" s="66">
        <v>4833</v>
      </c>
      <c r="E18" s="66">
        <v>37</v>
      </c>
      <c r="F18" s="61">
        <f t="shared" si="13"/>
        <v>38</v>
      </c>
      <c r="G18" s="68">
        <f t="shared" si="10"/>
        <v>0.76315789473684215</v>
      </c>
      <c r="H18" s="69">
        <v>29</v>
      </c>
      <c r="I18" s="69">
        <f t="shared" si="11"/>
        <v>29</v>
      </c>
      <c r="J18" s="70"/>
      <c r="K18" s="208" t="s">
        <v>384</v>
      </c>
      <c r="L18" s="208">
        <v>2026</v>
      </c>
      <c r="M18" s="64"/>
      <c r="N18" s="64"/>
      <c r="O18" s="64"/>
      <c r="P18" s="63">
        <f t="shared" si="14"/>
        <v>29</v>
      </c>
      <c r="Q18" s="64"/>
      <c r="R18" s="64"/>
      <c r="S18" s="64"/>
      <c r="T18" s="61">
        <f t="shared" si="0"/>
        <v>29</v>
      </c>
      <c r="U18" s="64"/>
      <c r="V18" s="64"/>
      <c r="W18" s="64"/>
      <c r="X18" s="61">
        <f t="shared" si="1"/>
        <v>29</v>
      </c>
      <c r="Y18" s="64"/>
      <c r="Z18" s="64"/>
      <c r="AA18" s="64"/>
      <c r="AB18" s="61">
        <f t="shared" si="2"/>
        <v>29</v>
      </c>
      <c r="AC18" s="64"/>
      <c r="AD18" s="64"/>
      <c r="AE18" s="64"/>
      <c r="AF18" s="61">
        <f t="shared" si="3"/>
        <v>29</v>
      </c>
      <c r="AG18" s="64"/>
      <c r="AH18" s="64"/>
      <c r="AI18" s="64"/>
      <c r="AJ18" s="61">
        <f t="shared" si="4"/>
        <v>29</v>
      </c>
      <c r="AK18" s="64"/>
      <c r="AL18" s="64"/>
      <c r="AM18" s="64"/>
      <c r="AN18" s="61">
        <f t="shared" si="5"/>
        <v>29</v>
      </c>
      <c r="AO18" s="64"/>
      <c r="AP18" s="64"/>
      <c r="AQ18" s="64"/>
      <c r="AR18" s="61">
        <f t="shared" si="6"/>
        <v>29</v>
      </c>
      <c r="AS18" s="64"/>
      <c r="AT18" s="64"/>
      <c r="AU18" s="64"/>
      <c r="AV18" s="61">
        <f t="shared" si="12"/>
        <v>29</v>
      </c>
      <c r="AW18" s="64"/>
      <c r="AX18" s="64"/>
      <c r="AY18" s="64"/>
      <c r="AZ18" s="61">
        <f t="shared" si="7"/>
        <v>29</v>
      </c>
      <c r="BA18" s="64"/>
      <c r="BB18" s="64"/>
      <c r="BC18" s="64"/>
      <c r="BD18" s="61">
        <f t="shared" si="8"/>
        <v>29</v>
      </c>
      <c r="BE18" s="64"/>
      <c r="BF18" s="64"/>
      <c r="BG18" s="64"/>
      <c r="BH18" s="61">
        <f t="shared" si="9"/>
        <v>29</v>
      </c>
    </row>
    <row r="19" spans="1:60" s="65" customFormat="1" x14ac:dyDescent="0.25">
      <c r="A19" s="1" t="s">
        <v>360</v>
      </c>
      <c r="B19" s="61" t="s">
        <v>92</v>
      </c>
      <c r="C19" s="66">
        <v>66</v>
      </c>
      <c r="D19" s="66">
        <v>706</v>
      </c>
      <c r="E19" s="66">
        <v>28</v>
      </c>
      <c r="F19" s="61">
        <f t="shared" si="13"/>
        <v>29</v>
      </c>
      <c r="G19" s="68">
        <f t="shared" si="10"/>
        <v>0.41379310344827586</v>
      </c>
      <c r="H19" s="69">
        <v>12</v>
      </c>
      <c r="I19" s="69">
        <f t="shared" si="11"/>
        <v>12</v>
      </c>
      <c r="J19" s="70"/>
      <c r="K19" s="208" t="s">
        <v>384</v>
      </c>
      <c r="L19" s="208">
        <v>2026</v>
      </c>
      <c r="M19" s="64"/>
      <c r="N19" s="64"/>
      <c r="O19" s="64"/>
      <c r="P19" s="63">
        <f t="shared" si="14"/>
        <v>12</v>
      </c>
      <c r="Q19" s="64"/>
      <c r="R19" s="64"/>
      <c r="S19" s="64"/>
      <c r="T19" s="61">
        <f t="shared" si="0"/>
        <v>12</v>
      </c>
      <c r="U19" s="64"/>
      <c r="V19" s="64"/>
      <c r="W19" s="64"/>
      <c r="X19" s="61">
        <f t="shared" si="1"/>
        <v>12</v>
      </c>
      <c r="Y19" s="64"/>
      <c r="Z19" s="64"/>
      <c r="AA19" s="64"/>
      <c r="AB19" s="61">
        <f t="shared" si="2"/>
        <v>12</v>
      </c>
      <c r="AC19" s="64"/>
      <c r="AD19" s="64"/>
      <c r="AE19" s="64"/>
      <c r="AF19" s="61">
        <f t="shared" si="3"/>
        <v>12</v>
      </c>
      <c r="AG19" s="64"/>
      <c r="AH19" s="64"/>
      <c r="AI19" s="64"/>
      <c r="AJ19" s="61">
        <f t="shared" si="4"/>
        <v>12</v>
      </c>
      <c r="AK19" s="64"/>
      <c r="AL19" s="64"/>
      <c r="AM19" s="64"/>
      <c r="AN19" s="61">
        <f t="shared" si="5"/>
        <v>12</v>
      </c>
      <c r="AO19" s="64"/>
      <c r="AP19" s="64"/>
      <c r="AQ19" s="64"/>
      <c r="AR19" s="61">
        <f t="shared" si="6"/>
        <v>12</v>
      </c>
      <c r="AS19" s="64"/>
      <c r="AT19" s="64"/>
      <c r="AU19" s="64"/>
      <c r="AV19" s="61">
        <f t="shared" si="12"/>
        <v>12</v>
      </c>
      <c r="AW19" s="64"/>
      <c r="AX19" s="64"/>
      <c r="AY19" s="64"/>
      <c r="AZ19" s="61">
        <f t="shared" si="7"/>
        <v>12</v>
      </c>
      <c r="BA19" s="64"/>
      <c r="BB19" s="64"/>
      <c r="BC19" s="64"/>
      <c r="BD19" s="61">
        <f t="shared" si="8"/>
        <v>12</v>
      </c>
      <c r="BE19" s="64"/>
      <c r="BF19" s="64"/>
      <c r="BG19" s="64"/>
      <c r="BH19" s="61">
        <f t="shared" si="9"/>
        <v>12</v>
      </c>
    </row>
    <row r="20" spans="1:60" s="65" customFormat="1" x14ac:dyDescent="0.25">
      <c r="A20" s="1" t="s">
        <v>360</v>
      </c>
      <c r="B20" s="61" t="s">
        <v>93</v>
      </c>
      <c r="C20" s="66">
        <v>76</v>
      </c>
      <c r="D20" s="66">
        <v>4252</v>
      </c>
      <c r="E20" s="66">
        <v>31</v>
      </c>
      <c r="F20" s="61">
        <f t="shared" si="13"/>
        <v>32</v>
      </c>
      <c r="G20" s="68">
        <f t="shared" si="10"/>
        <v>0.78125</v>
      </c>
      <c r="H20" s="69">
        <v>11</v>
      </c>
      <c r="I20" s="69">
        <f t="shared" si="11"/>
        <v>12</v>
      </c>
      <c r="J20" s="70">
        <v>1</v>
      </c>
      <c r="K20" s="208">
        <v>2027</v>
      </c>
      <c r="L20" s="208">
        <v>2026</v>
      </c>
      <c r="M20" s="64"/>
      <c r="N20" s="64"/>
      <c r="O20" s="64"/>
      <c r="P20" s="63">
        <f t="shared" si="14"/>
        <v>11</v>
      </c>
      <c r="Q20" s="64"/>
      <c r="R20" s="64"/>
      <c r="S20" s="64"/>
      <c r="T20" s="61">
        <f t="shared" si="0"/>
        <v>11</v>
      </c>
      <c r="U20" s="64"/>
      <c r="V20" s="64"/>
      <c r="W20" s="64"/>
      <c r="X20" s="61">
        <f t="shared" si="1"/>
        <v>11</v>
      </c>
      <c r="Y20" s="64">
        <v>1</v>
      </c>
      <c r="Z20" s="64">
        <v>7</v>
      </c>
      <c r="AA20" s="64"/>
      <c r="AB20" s="61">
        <f t="shared" si="2"/>
        <v>19</v>
      </c>
      <c r="AC20" s="64">
        <v>1</v>
      </c>
      <c r="AD20" s="64">
        <v>5</v>
      </c>
      <c r="AE20" s="64"/>
      <c r="AF20" s="61">
        <f t="shared" si="3"/>
        <v>25</v>
      </c>
      <c r="AG20" s="64"/>
      <c r="AH20" s="64"/>
      <c r="AI20" s="64"/>
      <c r="AJ20" s="61">
        <f t="shared" si="4"/>
        <v>25</v>
      </c>
      <c r="AK20" s="64"/>
      <c r="AL20" s="64"/>
      <c r="AM20" s="64"/>
      <c r="AN20" s="61">
        <f t="shared" si="5"/>
        <v>25</v>
      </c>
      <c r="AO20" s="64"/>
      <c r="AP20" s="64"/>
      <c r="AQ20" s="64"/>
      <c r="AR20" s="61">
        <f t="shared" si="6"/>
        <v>25</v>
      </c>
      <c r="AS20" s="64"/>
      <c r="AT20" s="64"/>
      <c r="AU20" s="64"/>
      <c r="AV20" s="61">
        <f t="shared" si="12"/>
        <v>25</v>
      </c>
      <c r="AW20" s="64"/>
      <c r="AX20" s="64"/>
      <c r="AY20" s="64"/>
      <c r="AZ20" s="61">
        <f t="shared" si="7"/>
        <v>25</v>
      </c>
      <c r="BA20" s="64"/>
      <c r="BB20" s="64"/>
      <c r="BC20" s="64"/>
      <c r="BD20" s="61">
        <f t="shared" si="8"/>
        <v>25</v>
      </c>
      <c r="BE20" s="64"/>
      <c r="BF20" s="64"/>
      <c r="BG20" s="64"/>
      <c r="BH20" s="61">
        <f t="shared" si="9"/>
        <v>25</v>
      </c>
    </row>
    <row r="21" spans="1:60" s="65" customFormat="1" x14ac:dyDescent="0.25">
      <c r="A21" s="1" t="s">
        <v>360</v>
      </c>
      <c r="B21" s="61" t="s">
        <v>94</v>
      </c>
      <c r="C21" s="66">
        <v>98</v>
      </c>
      <c r="D21" s="66">
        <v>4407</v>
      </c>
      <c r="E21" s="66">
        <v>57</v>
      </c>
      <c r="F21" s="61">
        <f t="shared" si="13"/>
        <v>58</v>
      </c>
      <c r="G21" s="68">
        <f t="shared" si="10"/>
        <v>0.91379310344827591</v>
      </c>
      <c r="H21" s="69">
        <v>33</v>
      </c>
      <c r="I21" s="69">
        <f t="shared" si="11"/>
        <v>34</v>
      </c>
      <c r="J21" s="70">
        <v>1</v>
      </c>
      <c r="K21" s="208" t="s">
        <v>384</v>
      </c>
      <c r="L21" s="208">
        <v>2026</v>
      </c>
      <c r="M21" s="64"/>
      <c r="N21" s="64"/>
      <c r="O21" s="64"/>
      <c r="P21" s="63">
        <f t="shared" si="14"/>
        <v>33</v>
      </c>
      <c r="Q21" s="64"/>
      <c r="R21" s="64"/>
      <c r="S21" s="64"/>
      <c r="T21" s="61">
        <f t="shared" si="0"/>
        <v>33</v>
      </c>
      <c r="U21" s="64">
        <v>2</v>
      </c>
      <c r="V21" s="64">
        <v>16</v>
      </c>
      <c r="W21" s="64"/>
      <c r="X21" s="61">
        <f t="shared" si="1"/>
        <v>51</v>
      </c>
      <c r="Y21" s="64">
        <v>2</v>
      </c>
      <c r="Z21" s="64"/>
      <c r="AA21" s="64"/>
      <c r="AB21" s="61">
        <f t="shared" si="2"/>
        <v>53</v>
      </c>
      <c r="AC21" s="64"/>
      <c r="AD21" s="64"/>
      <c r="AE21" s="64"/>
      <c r="AF21" s="61">
        <f t="shared" si="3"/>
        <v>53</v>
      </c>
      <c r="AG21" s="64"/>
      <c r="AH21" s="64"/>
      <c r="AI21" s="64"/>
      <c r="AJ21" s="61">
        <f t="shared" si="4"/>
        <v>53</v>
      </c>
      <c r="AK21" s="64"/>
      <c r="AL21" s="64"/>
      <c r="AM21" s="64"/>
      <c r="AN21" s="61">
        <f t="shared" si="5"/>
        <v>53</v>
      </c>
      <c r="AO21" s="64"/>
      <c r="AP21" s="64"/>
      <c r="AQ21" s="64"/>
      <c r="AR21" s="61">
        <f t="shared" si="6"/>
        <v>53</v>
      </c>
      <c r="AS21" s="64"/>
      <c r="AT21" s="64"/>
      <c r="AU21" s="64"/>
      <c r="AV21" s="61">
        <f t="shared" si="12"/>
        <v>53</v>
      </c>
      <c r="AW21" s="64"/>
      <c r="AX21" s="64"/>
      <c r="AY21" s="64"/>
      <c r="AZ21" s="61">
        <f t="shared" si="7"/>
        <v>53</v>
      </c>
      <c r="BA21" s="64"/>
      <c r="BB21" s="64"/>
      <c r="BC21" s="64"/>
      <c r="BD21" s="61">
        <f t="shared" si="8"/>
        <v>53</v>
      </c>
      <c r="BE21" s="64"/>
      <c r="BF21" s="64"/>
      <c r="BG21" s="64"/>
      <c r="BH21" s="61">
        <f t="shared" si="9"/>
        <v>53</v>
      </c>
    </row>
    <row r="22" spans="1:60" x14ac:dyDescent="0.25">
      <c r="A22" s="1"/>
      <c r="B22" s="1"/>
      <c r="C22" s="1"/>
      <c r="D22" s="1"/>
      <c r="E22" s="1"/>
      <c r="F22" s="1"/>
      <c r="G22" s="1"/>
      <c r="H22" s="49"/>
      <c r="I22" s="49"/>
      <c r="J22" s="49"/>
      <c r="K22" s="12"/>
      <c r="L22" s="12"/>
      <c r="M22" s="1">
        <f>SUM(M3:M21)</f>
        <v>1</v>
      </c>
      <c r="N22" s="1">
        <f>SUM(N3:N21)</f>
        <v>28</v>
      </c>
      <c r="O22" s="1">
        <f>SUM(O3:O21)</f>
        <v>0</v>
      </c>
      <c r="P22" s="49">
        <f>SUM(P3:P21)</f>
        <v>268</v>
      </c>
      <c r="Q22" s="1">
        <f>SUM(Q4:Q21)</f>
        <v>1</v>
      </c>
      <c r="R22" s="1">
        <f>SUM(R4:R21)</f>
        <v>12</v>
      </c>
      <c r="S22" s="1">
        <f>SUM(S4:S21)</f>
        <v>0</v>
      </c>
      <c r="T22" s="1">
        <f>SUM(T3:T21)</f>
        <v>281</v>
      </c>
      <c r="U22" s="1">
        <f>SUM(U4:U21)</f>
        <v>6</v>
      </c>
      <c r="V22" s="1">
        <f>SUM(V4:V21)</f>
        <v>16</v>
      </c>
      <c r="W22" s="1">
        <f>SUM(W4:W21)</f>
        <v>4</v>
      </c>
      <c r="X22" s="1">
        <f>SUM(X3:X21)</f>
        <v>307</v>
      </c>
      <c r="Y22" s="1">
        <f>SUM(Y4:Y21)</f>
        <v>5</v>
      </c>
      <c r="Z22" s="1">
        <f>SUM(Z4:Z21)</f>
        <v>16</v>
      </c>
      <c r="AA22" s="1">
        <f>SUM(AA4:AA21)</f>
        <v>0</v>
      </c>
      <c r="AB22" s="1">
        <f>SUM(AB3:AB21)</f>
        <v>328</v>
      </c>
      <c r="AC22" s="1">
        <f>SUM(AC4:AC21)</f>
        <v>1</v>
      </c>
      <c r="AD22" s="1">
        <f>SUM(AD4:AD21)</f>
        <v>5</v>
      </c>
      <c r="AE22" s="1">
        <f>SUM(AE4:AE21)</f>
        <v>0</v>
      </c>
      <c r="AF22" s="1">
        <f>SUM(AF3:AF21)</f>
        <v>334</v>
      </c>
      <c r="AG22" s="1">
        <f>SUM(AG4:AG21)</f>
        <v>0</v>
      </c>
      <c r="AH22" s="1">
        <f>SUM(AH4:AH21)</f>
        <v>0</v>
      </c>
      <c r="AI22" s="1">
        <f>SUM(AI4:AI21)</f>
        <v>0</v>
      </c>
      <c r="AJ22" s="1">
        <f>SUM(AJ3:AJ21)</f>
        <v>334</v>
      </c>
      <c r="AK22" s="1">
        <f>SUM(AK4:AK21)</f>
        <v>0</v>
      </c>
      <c r="AL22" s="1">
        <f>SUM(AL4:AL21)</f>
        <v>0</v>
      </c>
      <c r="AM22" s="1">
        <f>SUM(AM4:AM21)</f>
        <v>0</v>
      </c>
      <c r="AN22" s="1">
        <f>SUM(AN3:AN21)</f>
        <v>334</v>
      </c>
      <c r="AO22" s="1">
        <f>SUM(AO4:AO21)</f>
        <v>0</v>
      </c>
      <c r="AP22" s="1">
        <f>SUM(AP4:AP21)</f>
        <v>0</v>
      </c>
      <c r="AQ22" s="1">
        <f>SUM(AQ4:AQ21)</f>
        <v>0</v>
      </c>
      <c r="AR22" s="1">
        <f>SUM(AR3:AR21)</f>
        <v>334</v>
      </c>
      <c r="AS22" s="1">
        <f>SUM(AS4:AS21)</f>
        <v>0</v>
      </c>
      <c r="AT22" s="1">
        <f>SUM(AT4:AT21)</f>
        <v>0</v>
      </c>
      <c r="AU22" s="1">
        <f>SUM(AU4:AU21)</f>
        <v>0</v>
      </c>
      <c r="AV22" s="1">
        <f>SUM(AV3:AV21)</f>
        <v>334</v>
      </c>
      <c r="AW22" s="1">
        <f>SUM(AW4:AW21)</f>
        <v>0</v>
      </c>
      <c r="AX22" s="1">
        <f>SUM(AX4:AX21)</f>
        <v>0</v>
      </c>
      <c r="AY22" s="1">
        <f>SUM(AY4:AY21)</f>
        <v>0</v>
      </c>
      <c r="AZ22" s="1">
        <f>SUM(AZ3:AZ21)</f>
        <v>334</v>
      </c>
      <c r="BA22" s="1">
        <f>SUM(BA4:BA21)</f>
        <v>0</v>
      </c>
      <c r="BB22" s="1">
        <f>SUM(BB4:BB21)</f>
        <v>0</v>
      </c>
      <c r="BC22" s="1">
        <f>SUM(BC4:BC21)</f>
        <v>0</v>
      </c>
      <c r="BD22" s="1">
        <f>SUM(BD3:BD21)</f>
        <v>334</v>
      </c>
      <c r="BE22" s="1">
        <f>SUM(BE4:BE21)</f>
        <v>0</v>
      </c>
      <c r="BF22" s="1">
        <f>SUM(BF4:BF21)</f>
        <v>0</v>
      </c>
      <c r="BG22" s="1">
        <f>SUM(BG4:BG21)</f>
        <v>0</v>
      </c>
      <c r="BH22" s="1">
        <f>SUM(BH3:BH21)</f>
        <v>334</v>
      </c>
    </row>
    <row r="23" spans="1:60" x14ac:dyDescent="0.25">
      <c r="A23" s="1"/>
      <c r="B23" s="1" t="s">
        <v>31</v>
      </c>
      <c r="C23" s="1">
        <f>COUNT(C4:C21)</f>
        <v>18</v>
      </c>
      <c r="D23" s="1"/>
      <c r="E23" s="1">
        <f>SUM(E3:E21)</f>
        <v>454</v>
      </c>
      <c r="F23" s="1">
        <f>SUM(E3:E21)+1</f>
        <v>455</v>
      </c>
      <c r="G23" s="2">
        <f>$BH22/F23</f>
        <v>0.73406593406593401</v>
      </c>
      <c r="H23" s="49">
        <f>SUM(H3:H21)</f>
        <v>239</v>
      </c>
      <c r="I23" s="49">
        <f>SUM(I3:I21)</f>
        <v>243</v>
      </c>
      <c r="J23" s="49">
        <f>SUM(J3:J21)</f>
        <v>4</v>
      </c>
      <c r="K23" s="12"/>
      <c r="L23" s="12"/>
      <c r="M23" s="1"/>
      <c r="N23" s="1"/>
      <c r="O23" s="1"/>
      <c r="P23" s="2">
        <f>P22/F23</f>
        <v>0.58901098901098903</v>
      </c>
      <c r="Q23" s="1">
        <f>M22+Q22</f>
        <v>2</v>
      </c>
      <c r="R23" s="1">
        <f>N22+R22</f>
        <v>40</v>
      </c>
      <c r="S23" s="1">
        <f>O22+S22</f>
        <v>0</v>
      </c>
      <c r="T23" s="2">
        <f>T22/F23</f>
        <v>0.61758241758241761</v>
      </c>
      <c r="U23" s="1">
        <f>Q23+U22</f>
        <v>8</v>
      </c>
      <c r="V23" s="1">
        <f>R23+V22</f>
        <v>56</v>
      </c>
      <c r="W23" s="1">
        <f>S23+W22</f>
        <v>4</v>
      </c>
      <c r="X23" s="2">
        <f>X22/F23</f>
        <v>0.67472527472527477</v>
      </c>
      <c r="Y23" s="1">
        <f>U23+Y22</f>
        <v>13</v>
      </c>
      <c r="Z23" s="1">
        <f>V23+Z22</f>
        <v>72</v>
      </c>
      <c r="AA23" s="1">
        <f>W23+AA22</f>
        <v>4</v>
      </c>
      <c r="AB23" s="2">
        <f>AB22/F23</f>
        <v>0.72087912087912087</v>
      </c>
      <c r="AC23" s="1">
        <f>Y23+AC22</f>
        <v>14</v>
      </c>
      <c r="AD23" s="1">
        <f>Z23+AD22</f>
        <v>77</v>
      </c>
      <c r="AE23" s="1">
        <f>AA23+AE22</f>
        <v>4</v>
      </c>
      <c r="AF23" s="2">
        <f>AF22/F23</f>
        <v>0.73406593406593401</v>
      </c>
      <c r="AG23" s="1">
        <f>AC23+AG22</f>
        <v>14</v>
      </c>
      <c r="AH23" s="1">
        <f>AD23+AH22</f>
        <v>77</v>
      </c>
      <c r="AI23" s="1">
        <f>AE23+AI22</f>
        <v>4</v>
      </c>
      <c r="AJ23" s="2">
        <f>AJ22/F23</f>
        <v>0.73406593406593401</v>
      </c>
      <c r="AK23" s="1">
        <f>AG23+AK22</f>
        <v>14</v>
      </c>
      <c r="AL23" s="1">
        <f>AH23+AL22</f>
        <v>77</v>
      </c>
      <c r="AM23" s="1">
        <f>AI23+AM22</f>
        <v>4</v>
      </c>
      <c r="AN23" s="2">
        <f>AN22/F23</f>
        <v>0.73406593406593401</v>
      </c>
      <c r="AO23" s="1">
        <f>AK23+AO22</f>
        <v>14</v>
      </c>
      <c r="AP23" s="1">
        <f>AL23+AP22</f>
        <v>77</v>
      </c>
      <c r="AQ23" s="1">
        <f>AM23+AQ22</f>
        <v>4</v>
      </c>
      <c r="AR23" s="2">
        <f>AR22/F23</f>
        <v>0.73406593406593401</v>
      </c>
      <c r="AS23" s="1">
        <f>AO23+AS22</f>
        <v>14</v>
      </c>
      <c r="AT23" s="1">
        <f>AP23+AT22</f>
        <v>77</v>
      </c>
      <c r="AU23" s="1">
        <f>AQ23+AU22</f>
        <v>4</v>
      </c>
      <c r="AV23" s="2">
        <f>AV22/F23</f>
        <v>0.73406593406593401</v>
      </c>
      <c r="AW23" s="1">
        <f>AS23+AW22</f>
        <v>14</v>
      </c>
      <c r="AX23" s="1">
        <f>AT23+AX22</f>
        <v>77</v>
      </c>
      <c r="AY23" s="1">
        <f>AU23+AY22</f>
        <v>4</v>
      </c>
      <c r="AZ23" s="2">
        <f>AZ22/F23</f>
        <v>0.73406593406593401</v>
      </c>
      <c r="BA23" s="1">
        <f>AW23+BA22</f>
        <v>14</v>
      </c>
      <c r="BB23" s="1">
        <f>AX23+BB22</f>
        <v>77</v>
      </c>
      <c r="BC23" s="1">
        <f>AY23+BC22</f>
        <v>4</v>
      </c>
      <c r="BD23" s="2">
        <f>BD22/F23</f>
        <v>0.73406593406593401</v>
      </c>
      <c r="BE23" s="1">
        <f>BA23+BE22</f>
        <v>14</v>
      </c>
      <c r="BF23" s="1">
        <f>BB23+BF22</f>
        <v>77</v>
      </c>
      <c r="BG23" s="1">
        <f>BC23+BG22</f>
        <v>4</v>
      </c>
      <c r="BH23" s="2">
        <f>BH22/F23</f>
        <v>0.73406593406593401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H9"/>
  <sheetViews>
    <sheetView zoomScale="150" workbookViewId="0">
      <pane xSplit="12" ySplit="1" topLeftCell="Z2" activePane="bottomRight" state="frozen"/>
      <selection pane="topRight" activeCell="A19" sqref="A19:XFD48"/>
      <selection pane="bottomLeft" activeCell="A19" sqref="A19:XFD48"/>
      <selection pane="bottomRight" activeCell="AD7" sqref="AD7"/>
    </sheetView>
  </sheetViews>
  <sheetFormatPr defaultColWidth="8.85546875" defaultRowHeight="15" x14ac:dyDescent="0.25"/>
  <cols>
    <col min="1" max="1" width="9.28515625" bestFit="1" customWidth="1"/>
    <col min="2" max="2" width="13.42578125" customWidth="1"/>
    <col min="3" max="3" width="4.42578125" customWidth="1"/>
    <col min="4" max="4" width="6" hidden="1" customWidth="1"/>
    <col min="5" max="5" width="5.42578125" style="154" customWidth="1"/>
    <col min="8" max="8" width="5.140625" style="56" customWidth="1"/>
    <col min="9" max="9" width="8" style="56" customWidth="1"/>
    <col min="10" max="10" width="5" style="56" customWidth="1"/>
    <col min="11" max="11" width="5.42578125" style="154" customWidth="1"/>
    <col min="12" max="12" width="8.140625" style="154" customWidth="1"/>
    <col min="13" max="15" width="3" customWidth="1"/>
    <col min="16" max="16" width="8" bestFit="1" customWidth="1"/>
    <col min="17" max="19" width="3.85546875" customWidth="1"/>
    <col min="20" max="20" width="8" bestFit="1" customWidth="1"/>
    <col min="21" max="23" width="3" customWidth="1"/>
    <col min="24" max="24" width="8.42578125" customWidth="1"/>
    <col min="25" max="27" width="3" customWidth="1"/>
    <col min="28" max="28" width="8.5703125" customWidth="1"/>
    <col min="29" max="31" width="3" customWidth="1"/>
    <col min="32" max="32" width="8.28515625" bestFit="1" customWidth="1"/>
    <col min="33" max="35" width="3" customWidth="1"/>
    <col min="36" max="36" width="8.85546875" customWidth="1"/>
    <col min="37" max="39" width="3" customWidth="1"/>
    <col min="40" max="40" width="8.5703125" customWidth="1"/>
    <col min="41" max="43" width="3" customWidth="1"/>
    <col min="44" max="44" width="8.28515625" customWidth="1"/>
    <col min="45" max="47" width="3" customWidth="1"/>
    <col min="48" max="48" width="8.140625" customWidth="1"/>
    <col min="49" max="51" width="3" customWidth="1"/>
    <col min="52" max="52" width="8" customWidth="1"/>
    <col min="53" max="55" width="3" customWidth="1"/>
    <col min="56" max="56" width="8.42578125" customWidth="1"/>
    <col min="57" max="59" width="3" customWidth="1"/>
    <col min="60" max="60" width="8.85546875" customWidth="1"/>
  </cols>
  <sheetData>
    <row r="1" spans="1:60" x14ac:dyDescent="0.25">
      <c r="A1" s="27"/>
      <c r="B1" s="27"/>
      <c r="C1" s="27"/>
      <c r="D1" s="27"/>
      <c r="E1" s="31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ht="45.75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1" t="s">
        <v>16</v>
      </c>
      <c r="F2" s="7" t="s">
        <v>17</v>
      </c>
      <c r="G2" s="7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27" t="s">
        <v>95</v>
      </c>
      <c r="K3" s="154" t="s">
        <v>384</v>
      </c>
      <c r="L3" s="154">
        <v>2026</v>
      </c>
    </row>
    <row r="4" spans="1:60" x14ac:dyDescent="0.25">
      <c r="A4" s="61" t="s">
        <v>360</v>
      </c>
      <c r="B4" s="61" t="s">
        <v>96</v>
      </c>
      <c r="C4" s="61">
        <v>1</v>
      </c>
      <c r="D4" s="61">
        <v>9785</v>
      </c>
      <c r="E4" s="66">
        <v>36</v>
      </c>
      <c r="F4" s="61">
        <f>E4+1</f>
        <v>37</v>
      </c>
      <c r="G4" s="62">
        <f>$BH4/F4</f>
        <v>1.027027027027027</v>
      </c>
      <c r="H4" s="63">
        <v>24</v>
      </c>
      <c r="I4" s="63">
        <f>+H4+J4</f>
        <v>24</v>
      </c>
      <c r="J4" s="64"/>
      <c r="K4" s="74">
        <v>2027</v>
      </c>
      <c r="L4" s="74">
        <v>2026</v>
      </c>
      <c r="M4" s="64">
        <v>3</v>
      </c>
      <c r="N4" s="64">
        <v>9</v>
      </c>
      <c r="O4" s="64"/>
      <c r="P4" s="63">
        <f>+H4+M4+N4+O4</f>
        <v>36</v>
      </c>
      <c r="Q4" s="64"/>
      <c r="R4" s="64"/>
      <c r="S4" s="64"/>
      <c r="T4" s="61">
        <f>SUM(P4:S4)</f>
        <v>36</v>
      </c>
      <c r="U4" s="64"/>
      <c r="V4" s="64"/>
      <c r="W4" s="64"/>
      <c r="X4" s="61">
        <f>SUM(T4:W4)</f>
        <v>36</v>
      </c>
      <c r="Y4" s="64"/>
      <c r="Z4" s="64"/>
      <c r="AA4" s="64"/>
      <c r="AB4" s="61">
        <f>SUM(X4:AA4)</f>
        <v>36</v>
      </c>
      <c r="AC4" s="64">
        <v>2</v>
      </c>
      <c r="AD4" s="64"/>
      <c r="AE4" s="64"/>
      <c r="AF4" s="61">
        <f>SUM(AB4:AE4)</f>
        <v>38</v>
      </c>
      <c r="AG4" s="64"/>
      <c r="AH4" s="64"/>
      <c r="AI4" s="64"/>
      <c r="AJ4" s="61">
        <f>SUM(AF4:AI4)</f>
        <v>38</v>
      </c>
      <c r="AK4" s="64"/>
      <c r="AL4" s="64"/>
      <c r="AM4" s="64"/>
      <c r="AN4" s="61">
        <f>SUM(AJ4:AM4)</f>
        <v>38</v>
      </c>
      <c r="AO4" s="64"/>
      <c r="AP4" s="64"/>
      <c r="AQ4" s="64"/>
      <c r="AR4" s="61">
        <f>SUM(AN4:AQ4)</f>
        <v>38</v>
      </c>
      <c r="AS4" s="64"/>
      <c r="AT4" s="64"/>
      <c r="AU4" s="64"/>
      <c r="AV4" s="61">
        <f>SUM(AR4:AU4)</f>
        <v>38</v>
      </c>
      <c r="AW4" s="64"/>
      <c r="AX4" s="64"/>
      <c r="AY4" s="64"/>
      <c r="AZ4" s="61">
        <f>SUM(AV4:AY4)</f>
        <v>38</v>
      </c>
      <c r="BA4" s="64"/>
      <c r="BB4" s="64"/>
      <c r="BC4" s="64"/>
      <c r="BD4" s="61">
        <f>SUM(AZ4:BC4)</f>
        <v>38</v>
      </c>
      <c r="BE4" s="64"/>
      <c r="BF4" s="64">
        <v>0</v>
      </c>
      <c r="BG4" s="64"/>
      <c r="BH4" s="61">
        <f>SUM(BD4:BG4)</f>
        <v>38</v>
      </c>
    </row>
    <row r="5" spans="1:60" x14ac:dyDescent="0.25">
      <c r="A5" s="61" t="s">
        <v>360</v>
      </c>
      <c r="B5" s="61" t="s">
        <v>97</v>
      </c>
      <c r="C5" s="61">
        <v>4</v>
      </c>
      <c r="D5" s="61">
        <v>9785</v>
      </c>
      <c r="E5" s="66">
        <v>23</v>
      </c>
      <c r="F5" s="61">
        <f t="shared" ref="F5:F7" si="0">E5+1</f>
        <v>24</v>
      </c>
      <c r="G5" s="62">
        <f>$BH5/F5</f>
        <v>1.25</v>
      </c>
      <c r="H5" s="63">
        <v>19</v>
      </c>
      <c r="I5" s="63">
        <f>+H5+J5</f>
        <v>21</v>
      </c>
      <c r="J5" s="64">
        <v>2</v>
      </c>
      <c r="K5" s="74" t="s">
        <v>384</v>
      </c>
      <c r="L5" s="74">
        <v>2026</v>
      </c>
      <c r="M5" s="64"/>
      <c r="N5" s="64"/>
      <c r="O5" s="64"/>
      <c r="P5" s="63">
        <f>+H5+M5+N5+O5</f>
        <v>19</v>
      </c>
      <c r="Q5" s="64">
        <v>7</v>
      </c>
      <c r="R5" s="64">
        <v>4</v>
      </c>
      <c r="S5" s="64"/>
      <c r="T5" s="61">
        <f>SUM(P5:S5)</f>
        <v>30</v>
      </c>
      <c r="U5" s="64"/>
      <c r="V5" s="64"/>
      <c r="W5" s="64"/>
      <c r="X5" s="61">
        <f>SUM(T5:W5)</f>
        <v>30</v>
      </c>
      <c r="Y5" s="64"/>
      <c r="Z5" s="64"/>
      <c r="AA5" s="64"/>
      <c r="AB5" s="61">
        <f>SUM(X5:AA5)</f>
        <v>30</v>
      </c>
      <c r="AC5" s="64"/>
      <c r="AD5" s="64"/>
      <c r="AE5" s="64"/>
      <c r="AF5" s="61">
        <f>SUM(AB5:AE5)</f>
        <v>30</v>
      </c>
      <c r="AG5" s="64"/>
      <c r="AH5" s="64"/>
      <c r="AI5" s="64"/>
      <c r="AJ5" s="61">
        <f>SUM(AF5:AI5)</f>
        <v>30</v>
      </c>
      <c r="AK5" s="64"/>
      <c r="AL5" s="64"/>
      <c r="AM5" s="64"/>
      <c r="AN5" s="61">
        <f>SUM(AJ5:AM5)</f>
        <v>30</v>
      </c>
      <c r="AO5" s="64"/>
      <c r="AP5" s="64"/>
      <c r="AQ5" s="64"/>
      <c r="AR5" s="61">
        <f>SUM(AN5:AQ5)</f>
        <v>30</v>
      </c>
      <c r="AS5" s="64"/>
      <c r="AT5" s="64"/>
      <c r="AU5" s="64"/>
      <c r="AV5" s="61">
        <f>SUM(AR5:AU5)</f>
        <v>30</v>
      </c>
      <c r="AW5" s="64"/>
      <c r="AX5" s="64"/>
      <c r="AY5" s="64"/>
      <c r="AZ5" s="61">
        <f>SUM(AV5:AY5)</f>
        <v>30</v>
      </c>
      <c r="BA5" s="64"/>
      <c r="BB5" s="64"/>
      <c r="BC5" s="64"/>
      <c r="BD5" s="61">
        <f>SUM(AZ5:BC5)</f>
        <v>30</v>
      </c>
      <c r="BE5" s="64"/>
      <c r="BF5" s="64">
        <v>0</v>
      </c>
      <c r="BG5" s="64"/>
      <c r="BH5" s="61">
        <f>SUM(BD5:BG5)</f>
        <v>30</v>
      </c>
    </row>
    <row r="6" spans="1:60" x14ac:dyDescent="0.25">
      <c r="A6" s="61" t="s">
        <v>360</v>
      </c>
      <c r="B6" s="61" t="s">
        <v>98</v>
      </c>
      <c r="C6" s="61">
        <v>5</v>
      </c>
      <c r="D6" s="61">
        <v>10046</v>
      </c>
      <c r="E6" s="66">
        <v>40</v>
      </c>
      <c r="F6" s="61">
        <f t="shared" si="0"/>
        <v>41</v>
      </c>
      <c r="G6" s="62">
        <f>$BH6/F6</f>
        <v>0.48780487804878048</v>
      </c>
      <c r="H6" s="63">
        <v>20</v>
      </c>
      <c r="I6" s="63">
        <f>+H6+J6</f>
        <v>20</v>
      </c>
      <c r="J6" s="64"/>
      <c r="K6" s="74" t="s">
        <v>384</v>
      </c>
      <c r="L6" s="74">
        <v>2026</v>
      </c>
      <c r="M6" s="64"/>
      <c r="N6" s="64"/>
      <c r="O6" s="64"/>
      <c r="P6" s="63">
        <f>+I6+M6+N6+O6</f>
        <v>20</v>
      </c>
      <c r="Q6" s="64"/>
      <c r="R6" s="64"/>
      <c r="S6" s="64"/>
      <c r="T6" s="61">
        <f>SUM(P6:S6)</f>
        <v>20</v>
      </c>
      <c r="U6" s="64"/>
      <c r="V6" s="64"/>
      <c r="W6" s="64"/>
      <c r="X6" s="61">
        <f>SUM(T6:W6)</f>
        <v>20</v>
      </c>
      <c r="Y6" s="64"/>
      <c r="Z6" s="64"/>
      <c r="AA6" s="64"/>
      <c r="AB6" s="61">
        <f>SUM(X6:AA6)</f>
        <v>20</v>
      </c>
      <c r="AC6" s="64"/>
      <c r="AD6" s="64"/>
      <c r="AE6" s="64"/>
      <c r="AF6" s="61">
        <f>SUM(AB6:AE6)</f>
        <v>20</v>
      </c>
      <c r="AG6" s="64"/>
      <c r="AH6" s="64"/>
      <c r="AI6" s="64"/>
      <c r="AJ6" s="61">
        <f>SUM(AF6:AI6)</f>
        <v>20</v>
      </c>
      <c r="AK6" s="64"/>
      <c r="AL6" s="64"/>
      <c r="AM6" s="64"/>
      <c r="AN6" s="61">
        <f>SUM(AJ6:AM6)</f>
        <v>20</v>
      </c>
      <c r="AO6" s="64"/>
      <c r="AP6" s="64"/>
      <c r="AQ6" s="64"/>
      <c r="AR6" s="61">
        <f>SUM(AN6:AQ6)</f>
        <v>20</v>
      </c>
      <c r="AS6" s="64"/>
      <c r="AT6" s="64"/>
      <c r="AU6" s="64"/>
      <c r="AV6" s="61">
        <f>SUM(AR6:AU6)</f>
        <v>20</v>
      </c>
      <c r="AW6" s="64"/>
      <c r="AX6" s="64"/>
      <c r="AY6" s="64"/>
      <c r="AZ6" s="61">
        <f>SUM(AV6:AY6)</f>
        <v>20</v>
      </c>
      <c r="BA6" s="64"/>
      <c r="BB6" s="64"/>
      <c r="BC6" s="64"/>
      <c r="BD6" s="61">
        <f>SUM(AZ6:BC6)</f>
        <v>20</v>
      </c>
      <c r="BE6" s="64"/>
      <c r="BF6" s="64">
        <v>0</v>
      </c>
      <c r="BG6" s="64"/>
      <c r="BH6" s="61">
        <f>SUM(BD6:BG6)</f>
        <v>20</v>
      </c>
    </row>
    <row r="7" spans="1:60" x14ac:dyDescent="0.25">
      <c r="A7" s="1" t="s">
        <v>360</v>
      </c>
      <c r="B7" s="1" t="s">
        <v>99</v>
      </c>
      <c r="C7" s="1">
        <v>66</v>
      </c>
      <c r="D7" s="1">
        <v>10046</v>
      </c>
      <c r="E7" s="12">
        <v>42</v>
      </c>
      <c r="F7" s="61">
        <f t="shared" si="0"/>
        <v>43</v>
      </c>
      <c r="G7" s="2">
        <f>$BH7/F7</f>
        <v>1.0232558139534884</v>
      </c>
      <c r="H7" s="49">
        <v>26</v>
      </c>
      <c r="I7" s="49">
        <f>+H7+J7</f>
        <v>26</v>
      </c>
      <c r="J7" s="9"/>
      <c r="K7" s="21">
        <v>2027</v>
      </c>
      <c r="L7" s="21">
        <v>2026</v>
      </c>
      <c r="M7" s="9">
        <v>1</v>
      </c>
      <c r="N7" s="9">
        <v>16</v>
      </c>
      <c r="O7" s="9"/>
      <c r="P7" s="49">
        <f>+H7+M7+N7+O7</f>
        <v>43</v>
      </c>
      <c r="Q7" s="9"/>
      <c r="R7" s="9"/>
      <c r="S7" s="9"/>
      <c r="T7" s="1">
        <f>SUM(P7:S7)</f>
        <v>43</v>
      </c>
      <c r="U7" s="9"/>
      <c r="V7" s="9"/>
      <c r="W7" s="9"/>
      <c r="X7" s="1">
        <f>SUM(T7:W7)</f>
        <v>43</v>
      </c>
      <c r="Y7" s="9"/>
      <c r="Z7" s="9"/>
      <c r="AA7" s="9"/>
      <c r="AB7" s="1">
        <f>SUM(X7:AA7)</f>
        <v>43</v>
      </c>
      <c r="AC7" s="9">
        <v>1</v>
      </c>
      <c r="AD7" s="9"/>
      <c r="AE7" s="9"/>
      <c r="AF7" s="1">
        <f>SUM(AB7:AE7)</f>
        <v>44</v>
      </c>
      <c r="AG7" s="9"/>
      <c r="AH7" s="9"/>
      <c r="AI7" s="9"/>
      <c r="AJ7" s="1">
        <f>SUM(AF7:AI7)</f>
        <v>44</v>
      </c>
      <c r="AK7" s="9"/>
      <c r="AL7" s="9"/>
      <c r="AM7" s="9"/>
      <c r="AN7" s="1">
        <f>SUM(AJ7:AM7)</f>
        <v>44</v>
      </c>
      <c r="AO7" s="9"/>
      <c r="AP7" s="9"/>
      <c r="AQ7" s="9"/>
      <c r="AR7" s="1">
        <f>SUM(AN7:AQ7)</f>
        <v>44</v>
      </c>
      <c r="AS7" s="9"/>
      <c r="AT7" s="9"/>
      <c r="AU7" s="9"/>
      <c r="AV7" s="1">
        <f>SUM(AR7:AU7)</f>
        <v>44</v>
      </c>
      <c r="AW7" s="9"/>
      <c r="AX7" s="9"/>
      <c r="AY7" s="9"/>
      <c r="AZ7" s="1">
        <f>SUM(AV7:AY7)</f>
        <v>44</v>
      </c>
      <c r="BA7" s="9"/>
      <c r="BB7" s="9"/>
      <c r="BC7" s="9"/>
      <c r="BD7" s="1">
        <f>SUM(AZ7:BC7)</f>
        <v>44</v>
      </c>
      <c r="BE7" s="9">
        <v>0</v>
      </c>
      <c r="BF7" s="9"/>
      <c r="BG7" s="9"/>
      <c r="BH7" s="1">
        <f>SUM(BD7:BG7)</f>
        <v>44</v>
      </c>
    </row>
    <row r="8" spans="1:60" x14ac:dyDescent="0.25">
      <c r="A8" s="120"/>
      <c r="B8" s="120"/>
      <c r="C8" s="120"/>
      <c r="D8" s="120"/>
      <c r="E8" s="173"/>
      <c r="F8" s="120"/>
      <c r="G8" s="120"/>
      <c r="H8" s="121"/>
      <c r="I8" s="121"/>
      <c r="J8" s="121"/>
      <c r="K8" s="173"/>
      <c r="L8" s="173"/>
      <c r="M8" s="120">
        <f t="shared" ref="M8:T8" si="1">SUM(M4:M7)</f>
        <v>4</v>
      </c>
      <c r="N8" s="120">
        <f t="shared" si="1"/>
        <v>25</v>
      </c>
      <c r="O8" s="120">
        <f t="shared" si="1"/>
        <v>0</v>
      </c>
      <c r="P8" s="120">
        <f t="shared" si="1"/>
        <v>118</v>
      </c>
      <c r="Q8" s="120">
        <f t="shared" si="1"/>
        <v>7</v>
      </c>
      <c r="R8" s="120">
        <f t="shared" si="1"/>
        <v>4</v>
      </c>
      <c r="S8" s="120">
        <f t="shared" si="1"/>
        <v>0</v>
      </c>
      <c r="T8" s="120">
        <f t="shared" si="1"/>
        <v>129</v>
      </c>
      <c r="U8" s="120">
        <f t="shared" ref="U8:AT8" si="2">SUM(U4:U7)</f>
        <v>0</v>
      </c>
      <c r="V8" s="120">
        <f t="shared" si="2"/>
        <v>0</v>
      </c>
      <c r="W8" s="120">
        <f t="shared" si="2"/>
        <v>0</v>
      </c>
      <c r="X8" s="120">
        <f t="shared" si="2"/>
        <v>129</v>
      </c>
      <c r="Y8" s="120">
        <f t="shared" si="2"/>
        <v>0</v>
      </c>
      <c r="Z8" s="120">
        <f t="shared" si="2"/>
        <v>0</v>
      </c>
      <c r="AA8" s="120">
        <f t="shared" si="2"/>
        <v>0</v>
      </c>
      <c r="AB8" s="120">
        <f t="shared" si="2"/>
        <v>129</v>
      </c>
      <c r="AC8" s="120">
        <f t="shared" si="2"/>
        <v>3</v>
      </c>
      <c r="AD8" s="120">
        <f t="shared" si="2"/>
        <v>0</v>
      </c>
      <c r="AE8" s="120">
        <f t="shared" si="2"/>
        <v>0</v>
      </c>
      <c r="AF8" s="120">
        <f t="shared" si="2"/>
        <v>132</v>
      </c>
      <c r="AG8" s="120">
        <f t="shared" si="2"/>
        <v>0</v>
      </c>
      <c r="AH8" s="120">
        <f t="shared" si="2"/>
        <v>0</v>
      </c>
      <c r="AI8" s="120">
        <f t="shared" si="2"/>
        <v>0</v>
      </c>
      <c r="AJ8" s="120">
        <f t="shared" si="2"/>
        <v>132</v>
      </c>
      <c r="AK8" s="120">
        <f t="shared" si="2"/>
        <v>0</v>
      </c>
      <c r="AL8" s="120">
        <f t="shared" si="2"/>
        <v>0</v>
      </c>
      <c r="AM8" s="120">
        <f t="shared" si="2"/>
        <v>0</v>
      </c>
      <c r="AN8" s="120">
        <f t="shared" si="2"/>
        <v>132</v>
      </c>
      <c r="AO8" s="120">
        <f t="shared" si="2"/>
        <v>0</v>
      </c>
      <c r="AP8" s="120">
        <f t="shared" si="2"/>
        <v>0</v>
      </c>
      <c r="AQ8" s="120">
        <f t="shared" si="2"/>
        <v>0</v>
      </c>
      <c r="AR8" s="120">
        <f t="shared" si="2"/>
        <v>132</v>
      </c>
      <c r="AS8" s="120">
        <f t="shared" si="2"/>
        <v>0</v>
      </c>
      <c r="AT8" s="120">
        <f t="shared" si="2"/>
        <v>0</v>
      </c>
      <c r="AU8" s="120">
        <f t="shared" ref="AU8:BH8" si="3">SUM(AU4:AU7)</f>
        <v>0</v>
      </c>
      <c r="AV8" s="120">
        <f t="shared" si="3"/>
        <v>132</v>
      </c>
      <c r="AW8" s="120">
        <f t="shared" si="3"/>
        <v>0</v>
      </c>
      <c r="AX8" s="120">
        <f t="shared" si="3"/>
        <v>0</v>
      </c>
      <c r="AY8" s="120">
        <f t="shared" si="3"/>
        <v>0</v>
      </c>
      <c r="AZ8" s="120">
        <f t="shared" si="3"/>
        <v>132</v>
      </c>
      <c r="BA8" s="120">
        <f t="shared" si="3"/>
        <v>0</v>
      </c>
      <c r="BB8" s="120">
        <f t="shared" si="3"/>
        <v>0</v>
      </c>
      <c r="BC8" s="120">
        <f t="shared" si="3"/>
        <v>0</v>
      </c>
      <c r="BD8" s="120">
        <f t="shared" si="3"/>
        <v>132</v>
      </c>
      <c r="BE8" s="120">
        <f t="shared" si="3"/>
        <v>0</v>
      </c>
      <c r="BF8" s="120">
        <f t="shared" si="3"/>
        <v>0</v>
      </c>
      <c r="BG8" s="120">
        <f t="shared" si="3"/>
        <v>0</v>
      </c>
      <c r="BH8" s="120">
        <f t="shared" si="3"/>
        <v>132</v>
      </c>
    </row>
    <row r="9" spans="1:60" s="125" customFormat="1" x14ac:dyDescent="0.25">
      <c r="A9" s="122"/>
      <c r="B9" s="122" t="s">
        <v>31</v>
      </c>
      <c r="C9" s="122">
        <f>COUNT(C4:C7)</f>
        <v>4</v>
      </c>
      <c r="D9" s="122"/>
      <c r="E9" s="174">
        <f>SUM(E4:E7)</f>
        <v>141</v>
      </c>
      <c r="F9" s="122">
        <f>SUM(E4:E7)+1</f>
        <v>142</v>
      </c>
      <c r="G9" s="123">
        <f>$BH8/F9</f>
        <v>0.92957746478873238</v>
      </c>
      <c r="H9" s="124">
        <f>SUM(H4:H7)</f>
        <v>89</v>
      </c>
      <c r="I9" s="124">
        <f>SUM(I4:I7)</f>
        <v>91</v>
      </c>
      <c r="J9" s="124">
        <f>SUM(J4:J7)</f>
        <v>2</v>
      </c>
      <c r="K9" s="174"/>
      <c r="L9" s="174"/>
      <c r="M9" s="122"/>
      <c r="N9" s="122"/>
      <c r="O9" s="122"/>
      <c r="P9" s="123">
        <f>P8/F9</f>
        <v>0.83098591549295775</v>
      </c>
      <c r="Q9" s="122">
        <f>M8+Q8</f>
        <v>11</v>
      </c>
      <c r="R9" s="122">
        <f>N8+R8</f>
        <v>29</v>
      </c>
      <c r="S9" s="122">
        <f>O8+S8</f>
        <v>0</v>
      </c>
      <c r="T9" s="123">
        <f>T8/F9</f>
        <v>0.90845070422535212</v>
      </c>
      <c r="U9" s="122">
        <f>Q9+U8</f>
        <v>11</v>
      </c>
      <c r="V9" s="122">
        <f>R9+V8</f>
        <v>29</v>
      </c>
      <c r="W9" s="122">
        <f>S9+W8</f>
        <v>0</v>
      </c>
      <c r="X9" s="123">
        <f>X8/F9</f>
        <v>0.90845070422535212</v>
      </c>
      <c r="Y9" s="122">
        <f>U9+Y8</f>
        <v>11</v>
      </c>
      <c r="Z9" s="122">
        <f>V9+Z8</f>
        <v>29</v>
      </c>
      <c r="AA9" s="122">
        <f>W9+AA8</f>
        <v>0</v>
      </c>
      <c r="AB9" s="123">
        <f>AB8/F9</f>
        <v>0.90845070422535212</v>
      </c>
      <c r="AC9" s="122">
        <f>Y9+AC8</f>
        <v>14</v>
      </c>
      <c r="AD9" s="122">
        <f>Z9+AD8</f>
        <v>29</v>
      </c>
      <c r="AE9" s="122">
        <f>AA9+AE8</f>
        <v>0</v>
      </c>
      <c r="AF9" s="123">
        <f>AF8/F9</f>
        <v>0.92957746478873238</v>
      </c>
      <c r="AG9" s="122">
        <f>AC9+AG8</f>
        <v>14</v>
      </c>
      <c r="AH9" s="122">
        <f>AD9+AH8</f>
        <v>29</v>
      </c>
      <c r="AI9" s="122">
        <f>AE9+AI8</f>
        <v>0</v>
      </c>
      <c r="AJ9" s="123">
        <f>AJ8/F9</f>
        <v>0.92957746478873238</v>
      </c>
      <c r="AK9" s="122">
        <f>AG9+AK8</f>
        <v>14</v>
      </c>
      <c r="AL9" s="122">
        <f>AH9+AL8</f>
        <v>29</v>
      </c>
      <c r="AM9" s="122">
        <f>AI9+AM8</f>
        <v>0</v>
      </c>
      <c r="AN9" s="123">
        <f>AN8/F9</f>
        <v>0.92957746478873238</v>
      </c>
      <c r="AO9" s="122">
        <f>AK9+AO8</f>
        <v>14</v>
      </c>
      <c r="AP9" s="122">
        <f>AL9+AP8</f>
        <v>29</v>
      </c>
      <c r="AQ9" s="122">
        <f>AM9+AQ8</f>
        <v>0</v>
      </c>
      <c r="AR9" s="123">
        <f>AR8/F9</f>
        <v>0.92957746478873238</v>
      </c>
      <c r="AS9" s="122">
        <f>AO9+AS8</f>
        <v>14</v>
      </c>
      <c r="AT9" s="122">
        <f>AP9+AT8</f>
        <v>29</v>
      </c>
      <c r="AU9" s="122">
        <f>AQ9+AU8</f>
        <v>0</v>
      </c>
      <c r="AV9" s="123">
        <f>AV8/F9</f>
        <v>0.92957746478873238</v>
      </c>
      <c r="AW9" s="122">
        <f>AS9+AW8</f>
        <v>14</v>
      </c>
      <c r="AX9" s="122">
        <f>AT9+AX8</f>
        <v>29</v>
      </c>
      <c r="AY9" s="122">
        <f>AU9+AY8</f>
        <v>0</v>
      </c>
      <c r="AZ9" s="123">
        <f>AZ8/F9</f>
        <v>0.92957746478873238</v>
      </c>
      <c r="BA9" s="122">
        <f>AW9+BA8</f>
        <v>14</v>
      </c>
      <c r="BB9" s="122">
        <f>AX9+BB8</f>
        <v>29</v>
      </c>
      <c r="BC9" s="122">
        <f>AY9+BC8</f>
        <v>0</v>
      </c>
      <c r="BD9" s="123">
        <f>BD8/F9</f>
        <v>0.92957746478873238</v>
      </c>
      <c r="BE9" s="122">
        <f>BA9+BE8</f>
        <v>14</v>
      </c>
      <c r="BF9" s="122">
        <f>BB9+BF8</f>
        <v>29</v>
      </c>
      <c r="BG9" s="122">
        <f>BC9+BG8</f>
        <v>0</v>
      </c>
      <c r="BH9" s="123">
        <f>BH8/F9</f>
        <v>0.92957746478873238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7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BS6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L4" sqref="L4"/>
    </sheetView>
  </sheetViews>
  <sheetFormatPr defaultColWidth="8.85546875" defaultRowHeight="15" x14ac:dyDescent="0.25"/>
  <cols>
    <col min="1" max="1" width="8" bestFit="1" customWidth="1"/>
    <col min="2" max="2" width="8.85546875" bestFit="1" customWidth="1"/>
    <col min="3" max="3" width="4.42578125" customWidth="1"/>
    <col min="4" max="4" width="6" hidden="1" customWidth="1"/>
    <col min="5" max="5" width="5.42578125" style="154" customWidth="1"/>
    <col min="8" max="8" width="5.140625" style="56" customWidth="1"/>
    <col min="9" max="9" width="8" style="56" customWidth="1"/>
    <col min="10" max="10" width="4.7109375" style="56" customWidth="1"/>
    <col min="11" max="11" width="5.42578125" style="154" customWidth="1"/>
    <col min="12" max="12" width="8.28515625" style="154" customWidth="1"/>
    <col min="13" max="15" width="3" customWidth="1"/>
    <col min="16" max="16" width="7.140625" customWidth="1"/>
    <col min="17" max="17" width="3" hidden="1" customWidth="1"/>
    <col min="18" max="20" width="3" customWidth="1"/>
    <col min="21" max="21" width="7.140625" customWidth="1"/>
    <col min="22" max="22" width="3" hidden="1" customWidth="1"/>
    <col min="23" max="25" width="3" customWidth="1"/>
    <col min="26" max="26" width="7.85546875" customWidth="1"/>
    <col min="27" max="27" width="3" hidden="1" customWidth="1"/>
    <col min="28" max="30" width="3" customWidth="1"/>
    <col min="31" max="31" width="8" bestFit="1" customWidth="1"/>
    <col min="32" max="32" width="3" hidden="1" customWidth="1"/>
    <col min="33" max="35" width="3" customWidth="1"/>
    <col min="36" max="36" width="8" bestFit="1" customWidth="1"/>
    <col min="37" max="37" width="3" hidden="1" customWidth="1"/>
    <col min="38" max="40" width="3" customWidth="1"/>
    <col min="41" max="41" width="8" bestFit="1" customWidth="1"/>
    <col min="42" max="42" width="3" hidden="1" customWidth="1"/>
    <col min="43" max="45" width="3" customWidth="1"/>
    <col min="46" max="46" width="8" bestFit="1" customWidth="1"/>
    <col min="47" max="47" width="3" hidden="1" customWidth="1"/>
    <col min="48" max="50" width="3" customWidth="1"/>
    <col min="51" max="51" width="8" bestFit="1" customWidth="1"/>
    <col min="52" max="52" width="3" hidden="1" customWidth="1"/>
    <col min="53" max="55" width="3" customWidth="1"/>
    <col min="56" max="56" width="8" bestFit="1" customWidth="1"/>
    <col min="57" max="57" width="3" hidden="1" customWidth="1"/>
    <col min="58" max="60" width="3" customWidth="1"/>
    <col min="61" max="61" width="8" bestFit="1" customWidth="1"/>
    <col min="62" max="62" width="3" hidden="1" customWidth="1"/>
    <col min="63" max="65" width="3" customWidth="1"/>
    <col min="66" max="66" width="8" bestFit="1" customWidth="1"/>
    <col min="67" max="67" width="3" hidden="1" customWidth="1"/>
    <col min="68" max="70" width="3" customWidth="1"/>
    <col min="71" max="71" width="8" bestFit="1" customWidth="1"/>
  </cols>
  <sheetData>
    <row r="1" spans="1:71" x14ac:dyDescent="0.25">
      <c r="A1" s="27"/>
      <c r="B1" s="27"/>
      <c r="C1" s="27"/>
      <c r="D1" s="27"/>
      <c r="E1" s="31"/>
      <c r="F1" s="27"/>
      <c r="G1" s="27"/>
      <c r="H1" s="54"/>
      <c r="I1" s="54"/>
      <c r="J1" s="54"/>
      <c r="K1" s="31"/>
      <c r="L1" s="31"/>
      <c r="M1" s="223" t="s">
        <v>48</v>
      </c>
      <c r="N1" s="221"/>
      <c r="O1" s="221"/>
      <c r="P1" s="222"/>
      <c r="Q1" s="223" t="s">
        <v>1</v>
      </c>
      <c r="R1" s="221"/>
      <c r="S1" s="221"/>
      <c r="T1" s="221"/>
      <c r="U1" s="222"/>
      <c r="V1" s="223" t="s">
        <v>2</v>
      </c>
      <c r="W1" s="221"/>
      <c r="X1" s="221"/>
      <c r="Y1" s="221"/>
      <c r="Z1" s="222"/>
      <c r="AA1" s="223" t="s">
        <v>3</v>
      </c>
      <c r="AB1" s="221"/>
      <c r="AC1" s="221"/>
      <c r="AD1" s="221"/>
      <c r="AE1" s="222"/>
      <c r="AF1" s="223" t="s">
        <v>4</v>
      </c>
      <c r="AG1" s="221"/>
      <c r="AH1" s="221"/>
      <c r="AI1" s="221"/>
      <c r="AJ1" s="222"/>
      <c r="AK1" s="223" t="s">
        <v>5</v>
      </c>
      <c r="AL1" s="221"/>
      <c r="AM1" s="221"/>
      <c r="AN1" s="221"/>
      <c r="AO1" s="222"/>
      <c r="AP1" s="223" t="s">
        <v>6</v>
      </c>
      <c r="AQ1" s="221"/>
      <c r="AR1" s="221"/>
      <c r="AS1" s="221"/>
      <c r="AT1" s="222"/>
      <c r="AU1" s="223" t="s">
        <v>7</v>
      </c>
      <c r="AV1" s="221"/>
      <c r="AW1" s="221"/>
      <c r="AX1" s="221"/>
      <c r="AY1" s="222"/>
      <c r="AZ1" s="223" t="s">
        <v>8</v>
      </c>
      <c r="BA1" s="221"/>
      <c r="BB1" s="221"/>
      <c r="BC1" s="221"/>
      <c r="BD1" s="222"/>
      <c r="BE1" s="223" t="s">
        <v>9</v>
      </c>
      <c r="BF1" s="221"/>
      <c r="BG1" s="221"/>
      <c r="BH1" s="221"/>
      <c r="BI1" s="222"/>
      <c r="BJ1" s="223" t="s">
        <v>10</v>
      </c>
      <c r="BK1" s="221"/>
      <c r="BL1" s="221"/>
      <c r="BM1" s="221"/>
      <c r="BN1" s="222"/>
      <c r="BO1" s="223" t="s">
        <v>11</v>
      </c>
      <c r="BP1" s="221"/>
      <c r="BQ1" s="221"/>
      <c r="BR1" s="221"/>
      <c r="BS1" s="222"/>
    </row>
    <row r="2" spans="1:71" ht="33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1" t="s">
        <v>16</v>
      </c>
      <c r="F2" s="7" t="s">
        <v>17</v>
      </c>
      <c r="G2" s="7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 x14ac:dyDescent="0.25">
      <c r="A3" s="3"/>
      <c r="B3" s="4"/>
      <c r="C3" s="4"/>
      <c r="D3" s="4"/>
      <c r="E3" s="14"/>
      <c r="F3" s="4"/>
      <c r="G3" s="5"/>
      <c r="H3" s="53"/>
      <c r="I3" s="53"/>
      <c r="J3" s="53"/>
      <c r="K3" s="14"/>
      <c r="L3" s="14"/>
      <c r="M3" s="8"/>
      <c r="N3" s="8"/>
      <c r="O3" s="8"/>
      <c r="P3" s="4"/>
      <c r="Q3" s="8"/>
      <c r="R3" s="8"/>
      <c r="S3" s="8"/>
      <c r="T3" s="8"/>
      <c r="U3" s="4"/>
      <c r="V3" s="8"/>
      <c r="W3" s="8"/>
      <c r="X3" s="8"/>
      <c r="Y3" s="8"/>
      <c r="Z3" s="4"/>
      <c r="AA3" s="8"/>
      <c r="AB3" s="8"/>
      <c r="AC3" s="8"/>
      <c r="AD3" s="8"/>
      <c r="AE3" s="4"/>
      <c r="AF3" s="8"/>
      <c r="AG3" s="8"/>
      <c r="AH3" s="8"/>
      <c r="AI3" s="8"/>
      <c r="AJ3" s="4"/>
      <c r="AK3" s="8"/>
      <c r="AL3" s="8"/>
      <c r="AM3" s="8"/>
      <c r="AN3" s="8"/>
      <c r="AO3" s="4"/>
      <c r="AP3" s="8"/>
      <c r="AQ3" s="8"/>
      <c r="AR3" s="8"/>
      <c r="AS3" s="8"/>
      <c r="AT3" s="4"/>
      <c r="AU3" s="8"/>
      <c r="AV3" s="8"/>
      <c r="AW3" s="8"/>
      <c r="AX3" s="8"/>
      <c r="AY3" s="4"/>
      <c r="AZ3" s="8"/>
      <c r="BA3" s="8"/>
      <c r="BB3" s="8"/>
      <c r="BC3" s="8"/>
      <c r="BD3" s="4"/>
      <c r="BE3" s="8"/>
      <c r="BF3" s="8"/>
      <c r="BG3" s="8"/>
      <c r="BH3" s="8"/>
      <c r="BI3" s="4"/>
      <c r="BJ3" s="8"/>
      <c r="BK3" s="8"/>
      <c r="BL3" s="8"/>
      <c r="BM3" s="8"/>
      <c r="BN3" s="4"/>
      <c r="BO3" s="8"/>
      <c r="BP3" s="8"/>
      <c r="BQ3" s="8"/>
      <c r="BR3" s="8"/>
      <c r="BS3" s="4"/>
    </row>
    <row r="4" spans="1:71" s="65" customFormat="1" x14ac:dyDescent="0.25">
      <c r="A4" s="135" t="s">
        <v>100</v>
      </c>
      <c r="B4" s="141" t="s">
        <v>101</v>
      </c>
      <c r="C4" s="61">
        <v>1</v>
      </c>
      <c r="D4" s="67">
        <v>4951</v>
      </c>
      <c r="E4" s="66">
        <v>10</v>
      </c>
      <c r="F4" s="61">
        <f>IF(B4="MAL",E4,IF(E4&gt;=11,E4+variables!$B$1,11))</f>
        <v>11</v>
      </c>
      <c r="G4" s="62">
        <f>$BS4/F4</f>
        <v>0.90909090909090906</v>
      </c>
      <c r="H4" s="63">
        <v>10</v>
      </c>
      <c r="I4" s="63">
        <f>+H4+J4</f>
        <v>10</v>
      </c>
      <c r="J4" s="70"/>
      <c r="K4" s="74" t="s">
        <v>384</v>
      </c>
      <c r="L4" s="74">
        <v>2026</v>
      </c>
      <c r="M4" s="64"/>
      <c r="N4" s="64"/>
      <c r="O4" s="64"/>
      <c r="P4" s="63">
        <f>SUM(M4:O4)+H4</f>
        <v>10</v>
      </c>
      <c r="Q4" s="64"/>
      <c r="R4" s="64"/>
      <c r="S4" s="64"/>
      <c r="T4" s="64"/>
      <c r="U4" s="61">
        <f>SUM(P4:T4)</f>
        <v>10</v>
      </c>
      <c r="V4" s="64"/>
      <c r="W4" s="64"/>
      <c r="X4" s="64"/>
      <c r="Y4" s="64"/>
      <c r="Z4" s="61">
        <f>SUM(U4:Y4)</f>
        <v>10</v>
      </c>
      <c r="AA4" s="64"/>
      <c r="AB4" s="64"/>
      <c r="AC4" s="64"/>
      <c r="AD4" s="64"/>
      <c r="AE4" s="61">
        <f>SUM(Z4:AD4)</f>
        <v>10</v>
      </c>
      <c r="AF4" s="64"/>
      <c r="AG4" s="64"/>
      <c r="AH4" s="64"/>
      <c r="AI4" s="64"/>
      <c r="AJ4" s="61">
        <f>SUM(AE4:AI4)</f>
        <v>10</v>
      </c>
      <c r="AK4" s="64"/>
      <c r="AL4" s="64"/>
      <c r="AM4" s="64"/>
      <c r="AN4" s="64"/>
      <c r="AO4" s="61">
        <f>SUM(AJ4:AN4)</f>
        <v>10</v>
      </c>
      <c r="AP4" s="64"/>
      <c r="AQ4" s="64"/>
      <c r="AR4" s="64"/>
      <c r="AS4" s="64"/>
      <c r="AT4" s="61">
        <f>SUM(AO4:AS4)</f>
        <v>10</v>
      </c>
      <c r="AU4" s="64"/>
      <c r="AV4" s="64"/>
      <c r="AW4" s="64"/>
      <c r="AX4" s="64"/>
      <c r="AY4" s="61">
        <f>SUM(AT4:AX4)</f>
        <v>10</v>
      </c>
      <c r="AZ4" s="64"/>
      <c r="BA4" s="64"/>
      <c r="BB4" s="64"/>
      <c r="BC4" s="64"/>
      <c r="BD4" s="61">
        <f>SUM(AY4:BC4)</f>
        <v>10</v>
      </c>
      <c r="BE4" s="64"/>
      <c r="BF4" s="64"/>
      <c r="BG4" s="64"/>
      <c r="BH4" s="64"/>
      <c r="BI4" s="61">
        <f>SUM(BD4:BH4)</f>
        <v>10</v>
      </c>
      <c r="BJ4" s="64"/>
      <c r="BK4" s="64"/>
      <c r="BL4" s="64"/>
      <c r="BM4" s="64"/>
      <c r="BN4" s="61">
        <f>SUM(BI4:BM4)</f>
        <v>10</v>
      </c>
      <c r="BO4" s="64"/>
      <c r="BP4" s="64"/>
      <c r="BQ4" s="64"/>
      <c r="BR4" s="64"/>
      <c r="BS4" s="61">
        <f>SUM(BN4:BR4)</f>
        <v>10</v>
      </c>
    </row>
    <row r="5" spans="1:71" x14ac:dyDescent="0.25">
      <c r="A5" s="1" t="s">
        <v>360</v>
      </c>
      <c r="B5" s="1"/>
      <c r="C5" s="1"/>
      <c r="D5" s="1"/>
      <c r="E5" s="12"/>
      <c r="F5" s="1"/>
      <c r="G5" s="1"/>
      <c r="H5" s="49"/>
      <c r="I5" s="49"/>
      <c r="J5" s="49"/>
      <c r="K5" s="12"/>
      <c r="L5" s="12"/>
      <c r="M5" s="1">
        <f t="shared" ref="M5:AR5" si="0">SUM(M3:M4)</f>
        <v>0</v>
      </c>
      <c r="N5" s="1">
        <f t="shared" si="0"/>
        <v>0</v>
      </c>
      <c r="O5" s="1">
        <f t="shared" si="0"/>
        <v>0</v>
      </c>
      <c r="P5" s="1">
        <f t="shared" si="0"/>
        <v>10</v>
      </c>
      <c r="Q5" s="1">
        <f t="shared" si="0"/>
        <v>0</v>
      </c>
      <c r="R5" s="1">
        <f t="shared" si="0"/>
        <v>0</v>
      </c>
      <c r="S5" s="1">
        <f t="shared" si="0"/>
        <v>0</v>
      </c>
      <c r="T5" s="1">
        <f t="shared" si="0"/>
        <v>0</v>
      </c>
      <c r="U5" s="1">
        <f t="shared" si="0"/>
        <v>10</v>
      </c>
      <c r="V5" s="1">
        <f t="shared" si="0"/>
        <v>0</v>
      </c>
      <c r="W5" s="1">
        <f t="shared" si="0"/>
        <v>0</v>
      </c>
      <c r="X5" s="1">
        <f t="shared" si="0"/>
        <v>0</v>
      </c>
      <c r="Y5" s="1">
        <f t="shared" si="0"/>
        <v>0</v>
      </c>
      <c r="Z5" s="1">
        <f t="shared" si="0"/>
        <v>10</v>
      </c>
      <c r="AA5" s="1">
        <f t="shared" si="0"/>
        <v>0</v>
      </c>
      <c r="AB5" s="1">
        <f t="shared" si="0"/>
        <v>0</v>
      </c>
      <c r="AC5" s="1">
        <f t="shared" si="0"/>
        <v>0</v>
      </c>
      <c r="AD5" s="1">
        <f t="shared" si="0"/>
        <v>0</v>
      </c>
      <c r="AE5" s="1">
        <f t="shared" si="0"/>
        <v>10</v>
      </c>
      <c r="AF5" s="1">
        <f t="shared" si="0"/>
        <v>0</v>
      </c>
      <c r="AG5" s="1">
        <f t="shared" si="0"/>
        <v>0</v>
      </c>
      <c r="AH5" s="1">
        <f t="shared" si="0"/>
        <v>0</v>
      </c>
      <c r="AI5" s="1">
        <f t="shared" si="0"/>
        <v>0</v>
      </c>
      <c r="AJ5" s="1">
        <f t="shared" si="0"/>
        <v>10</v>
      </c>
      <c r="AK5" s="1">
        <f t="shared" si="0"/>
        <v>0</v>
      </c>
      <c r="AL5" s="1">
        <f t="shared" si="0"/>
        <v>0</v>
      </c>
      <c r="AM5" s="1">
        <f t="shared" si="0"/>
        <v>0</v>
      </c>
      <c r="AN5" s="1">
        <f t="shared" si="0"/>
        <v>0</v>
      </c>
      <c r="AO5" s="1">
        <f t="shared" si="0"/>
        <v>10</v>
      </c>
      <c r="AP5" s="1">
        <f t="shared" si="0"/>
        <v>0</v>
      </c>
      <c r="AQ5" s="1">
        <f t="shared" si="0"/>
        <v>0</v>
      </c>
      <c r="AR5" s="1">
        <f t="shared" si="0"/>
        <v>0</v>
      </c>
      <c r="AS5" s="1">
        <f t="shared" ref="AS5:BN5" si="1">SUM(AS3:AS4)</f>
        <v>0</v>
      </c>
      <c r="AT5" s="1">
        <f t="shared" si="1"/>
        <v>10</v>
      </c>
      <c r="AU5" s="1">
        <f t="shared" si="1"/>
        <v>0</v>
      </c>
      <c r="AV5" s="1">
        <f t="shared" si="1"/>
        <v>0</v>
      </c>
      <c r="AW5" s="1">
        <f t="shared" si="1"/>
        <v>0</v>
      </c>
      <c r="AX5" s="1">
        <f t="shared" si="1"/>
        <v>0</v>
      </c>
      <c r="AY5" s="1">
        <f t="shared" si="1"/>
        <v>10</v>
      </c>
      <c r="AZ5" s="1">
        <f t="shared" si="1"/>
        <v>0</v>
      </c>
      <c r="BA5" s="1">
        <f t="shared" si="1"/>
        <v>0</v>
      </c>
      <c r="BB5" s="1">
        <f t="shared" si="1"/>
        <v>0</v>
      </c>
      <c r="BC5" s="1">
        <f t="shared" si="1"/>
        <v>0</v>
      </c>
      <c r="BD5" s="1">
        <f t="shared" si="1"/>
        <v>10</v>
      </c>
      <c r="BE5" s="1">
        <f t="shared" si="1"/>
        <v>0</v>
      </c>
      <c r="BF5" s="1">
        <f t="shared" si="1"/>
        <v>0</v>
      </c>
      <c r="BG5" s="1">
        <f t="shared" si="1"/>
        <v>0</v>
      </c>
      <c r="BH5" s="1">
        <f t="shared" si="1"/>
        <v>0</v>
      </c>
      <c r="BI5" s="1">
        <f t="shared" si="1"/>
        <v>10</v>
      </c>
      <c r="BJ5" s="1">
        <f t="shared" si="1"/>
        <v>0</v>
      </c>
      <c r="BK5" s="1">
        <f t="shared" si="1"/>
        <v>0</v>
      </c>
      <c r="BL5" s="1">
        <f t="shared" si="1"/>
        <v>0</v>
      </c>
      <c r="BM5" s="1">
        <f t="shared" si="1"/>
        <v>0</v>
      </c>
      <c r="BN5" s="1">
        <f t="shared" si="1"/>
        <v>10</v>
      </c>
      <c r="BO5" s="1">
        <f>SUM(BO3:BO4)</f>
        <v>0</v>
      </c>
      <c r="BP5" s="1">
        <f>SUM(BP3:BP4)</f>
        <v>0</v>
      </c>
      <c r="BQ5" s="1">
        <f>SUM(BQ3:BQ4)</f>
        <v>0</v>
      </c>
      <c r="BR5" s="1">
        <f>SUM(BR3:BR4)</f>
        <v>0</v>
      </c>
      <c r="BS5" s="1">
        <f>SUM(BS3:BS4)</f>
        <v>10</v>
      </c>
    </row>
    <row r="6" spans="1:71" x14ac:dyDescent="0.25">
      <c r="A6" s="1"/>
      <c r="B6" s="1" t="s">
        <v>31</v>
      </c>
      <c r="C6" s="1">
        <f>COUNT(C4:C4)</f>
        <v>1</v>
      </c>
      <c r="D6" s="1"/>
      <c r="E6" s="12">
        <f>SUM(E3:E4)</f>
        <v>10</v>
      </c>
      <c r="F6" s="1">
        <f>SUM(F3:F4)</f>
        <v>11</v>
      </c>
      <c r="G6" s="2">
        <f>$BS5/F6</f>
        <v>0.90909090909090906</v>
      </c>
      <c r="H6" s="49">
        <f>+H4</f>
        <v>10</v>
      </c>
      <c r="I6" s="49">
        <f>+I4</f>
        <v>10</v>
      </c>
      <c r="J6" s="49">
        <f>SUM(J3:J4)</f>
        <v>0</v>
      </c>
      <c r="K6" s="12"/>
      <c r="L6" s="12"/>
      <c r="M6" s="1"/>
      <c r="N6" s="1"/>
      <c r="O6" s="1"/>
      <c r="P6" s="2">
        <f>P5/F6</f>
        <v>0.90909090909090906</v>
      </c>
      <c r="Q6" s="1"/>
      <c r="R6" s="1">
        <f>M5+R5</f>
        <v>0</v>
      </c>
      <c r="S6" s="1">
        <f>N5+S5</f>
        <v>0</v>
      </c>
      <c r="T6" s="1">
        <f>O5+T5</f>
        <v>0</v>
      </c>
      <c r="U6" s="2">
        <f>U5/F6</f>
        <v>0.90909090909090906</v>
      </c>
      <c r="V6" s="1"/>
      <c r="W6" s="1">
        <f>R6+W5</f>
        <v>0</v>
      </c>
      <c r="X6" s="1">
        <f>S6+X5</f>
        <v>0</v>
      </c>
      <c r="Y6" s="1">
        <f>T6+Y5</f>
        <v>0</v>
      </c>
      <c r="Z6" s="2">
        <f>Z5/F6</f>
        <v>0.90909090909090906</v>
      </c>
      <c r="AA6" s="1"/>
      <c r="AB6" s="1">
        <f>W6+AB5</f>
        <v>0</v>
      </c>
      <c r="AC6" s="1">
        <f>X6+AC5</f>
        <v>0</v>
      </c>
      <c r="AD6" s="1">
        <f>Y6+AD5</f>
        <v>0</v>
      </c>
      <c r="AE6" s="2">
        <f>AE5/F6</f>
        <v>0.90909090909090906</v>
      </c>
      <c r="AF6" s="1"/>
      <c r="AG6" s="1">
        <f>AB6+AG5</f>
        <v>0</v>
      </c>
      <c r="AH6" s="1">
        <f>AC6+AH5</f>
        <v>0</v>
      </c>
      <c r="AI6" s="1">
        <f>AD6+AI5</f>
        <v>0</v>
      </c>
      <c r="AJ6" s="2">
        <f>AJ5/F6</f>
        <v>0.90909090909090906</v>
      </c>
      <c r="AK6" s="1"/>
      <c r="AL6" s="1">
        <f>AG6+AL5</f>
        <v>0</v>
      </c>
      <c r="AM6" s="1">
        <f>AH6+AM5</f>
        <v>0</v>
      </c>
      <c r="AN6" s="1">
        <f>AI6+AN5</f>
        <v>0</v>
      </c>
      <c r="AO6" s="2">
        <f>AO5/F6</f>
        <v>0.90909090909090906</v>
      </c>
      <c r="AP6" s="1"/>
      <c r="AQ6" s="1">
        <f>AL6+AQ5</f>
        <v>0</v>
      </c>
      <c r="AR6" s="1">
        <f>AM6+AR5</f>
        <v>0</v>
      </c>
      <c r="AS6" s="1">
        <f>AN6+AS5</f>
        <v>0</v>
      </c>
      <c r="AT6" s="2">
        <f>AT5/F6</f>
        <v>0.90909090909090906</v>
      </c>
      <c r="AU6" s="1"/>
      <c r="AV6" s="1">
        <f>AQ6+AV5</f>
        <v>0</v>
      </c>
      <c r="AW6" s="1">
        <f>AR6+AW5</f>
        <v>0</v>
      </c>
      <c r="AX6" s="1">
        <f>AS6+AX5</f>
        <v>0</v>
      </c>
      <c r="AY6" s="2">
        <f>AY5/F6</f>
        <v>0.90909090909090906</v>
      </c>
      <c r="AZ6" s="1"/>
      <c r="BA6" s="1">
        <f>AV6+BA5</f>
        <v>0</v>
      </c>
      <c r="BB6" s="1">
        <f>AW6+BB5</f>
        <v>0</v>
      </c>
      <c r="BC6" s="1">
        <f>AX6+BC5</f>
        <v>0</v>
      </c>
      <c r="BD6" s="2">
        <f>BD5/F6</f>
        <v>0.90909090909090906</v>
      </c>
      <c r="BE6" s="1"/>
      <c r="BF6" s="1">
        <f>BA6+BF5</f>
        <v>0</v>
      </c>
      <c r="BG6" s="1">
        <f>BB6+BG5</f>
        <v>0</v>
      </c>
      <c r="BH6" s="1">
        <f>BC6+BH5</f>
        <v>0</v>
      </c>
      <c r="BI6" s="2">
        <f>BI5/F6</f>
        <v>0.90909090909090906</v>
      </c>
      <c r="BJ6" s="1"/>
      <c r="BK6" s="1">
        <f>BF6+BK5</f>
        <v>0</v>
      </c>
      <c r="BL6" s="1">
        <f>BG6+BL5</f>
        <v>0</v>
      </c>
      <c r="BM6" s="1">
        <f>BH6+BM5</f>
        <v>0</v>
      </c>
      <c r="BN6" s="2">
        <f>BN5/F6</f>
        <v>0.90909090909090906</v>
      </c>
      <c r="BO6" s="1"/>
      <c r="BP6" s="1">
        <f>BK6+BP5</f>
        <v>0</v>
      </c>
      <c r="BQ6" s="1">
        <f>BL6+BQ5</f>
        <v>0</v>
      </c>
      <c r="BR6" s="1">
        <f>BM6+BR5</f>
        <v>0</v>
      </c>
      <c r="BS6" s="2">
        <f>BS5/F6</f>
        <v>0.90909090909090906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7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Q23"/>
  <sheetViews>
    <sheetView zoomScale="150" workbookViewId="0">
      <pane xSplit="12" ySplit="2" topLeftCell="M12" activePane="bottomRight" state="frozen"/>
      <selection pane="topRight" activeCell="A19" sqref="A19:XFD48"/>
      <selection pane="bottomLeft" activeCell="A19" sqref="A19:XFD48"/>
      <selection pane="bottomRight" activeCell="K1" sqref="K1:L1048576"/>
    </sheetView>
  </sheetViews>
  <sheetFormatPr defaultColWidth="8.85546875" defaultRowHeight="15" x14ac:dyDescent="0.25"/>
  <cols>
    <col min="1" max="1" width="10.7109375" customWidth="1"/>
    <col min="2" max="2" width="17" bestFit="1" customWidth="1"/>
    <col min="3" max="3" width="4.42578125" customWidth="1"/>
    <col min="4" max="4" width="6" hidden="1" customWidth="1"/>
    <col min="5" max="5" width="5.42578125" style="154" customWidth="1"/>
    <col min="6" max="6" width="5.140625" bestFit="1" customWidth="1"/>
    <col min="7" max="7" width="8.28515625" bestFit="1" customWidth="1"/>
    <col min="8" max="8" width="5.140625" style="56" customWidth="1"/>
    <col min="9" max="9" width="8" style="56" customWidth="1"/>
    <col min="10" max="10" width="5" style="56" customWidth="1"/>
    <col min="11" max="11" width="5.42578125" style="154" customWidth="1"/>
    <col min="12" max="12" width="8.140625" style="154" customWidth="1"/>
    <col min="13" max="15" width="3" customWidth="1"/>
    <col min="16" max="16" width="7.140625" customWidth="1"/>
    <col min="17" max="19" width="3" customWidth="1"/>
    <col min="20" max="20" width="7.140625" customWidth="1"/>
    <col min="21" max="23" width="3" customWidth="1"/>
    <col min="24" max="24" width="7.140625" customWidth="1"/>
    <col min="25" max="25" width="3" hidden="1" customWidth="1"/>
    <col min="26" max="28" width="3" customWidth="1"/>
    <col min="29" max="29" width="7.140625" customWidth="1"/>
    <col min="30" max="30" width="3" hidden="1" customWidth="1"/>
    <col min="31" max="33" width="3" customWidth="1"/>
    <col min="34" max="34" width="7.140625" customWidth="1"/>
    <col min="35" max="35" width="3" hidden="1" customWidth="1"/>
    <col min="36" max="38" width="3" customWidth="1"/>
    <col min="39" max="39" width="7.140625" customWidth="1"/>
    <col min="40" max="40" width="3" hidden="1" customWidth="1"/>
    <col min="41" max="43" width="3" customWidth="1"/>
    <col min="44" max="44" width="7.140625" customWidth="1"/>
    <col min="45" max="45" width="3" hidden="1" customWidth="1"/>
    <col min="46" max="48" width="3" customWidth="1"/>
    <col min="49" max="49" width="8.140625" customWidth="1"/>
    <col min="50" max="50" width="3" hidden="1" customWidth="1"/>
    <col min="51" max="53" width="3" customWidth="1"/>
    <col min="54" max="54" width="8" customWidth="1"/>
    <col min="55" max="55" width="3" hidden="1" customWidth="1"/>
    <col min="56" max="58" width="3" customWidth="1"/>
    <col min="59" max="59" width="7.85546875" customWidth="1"/>
    <col min="60" max="60" width="3" hidden="1" customWidth="1"/>
    <col min="61" max="63" width="3" customWidth="1"/>
    <col min="64" max="64" width="7.85546875" customWidth="1"/>
    <col min="65" max="65" width="3" hidden="1" customWidth="1"/>
    <col min="66" max="68" width="3" customWidth="1"/>
    <col min="69" max="69" width="8.85546875" customWidth="1"/>
  </cols>
  <sheetData>
    <row r="1" spans="1:69" x14ac:dyDescent="0.25">
      <c r="A1" s="27"/>
      <c r="B1" s="27"/>
      <c r="C1" s="27"/>
      <c r="D1" s="27"/>
      <c r="E1" s="31"/>
      <c r="F1" s="27"/>
      <c r="G1" s="27"/>
      <c r="H1" s="54"/>
      <c r="I1" s="54"/>
      <c r="J1" s="54"/>
      <c r="K1" s="31"/>
      <c r="L1" s="31"/>
      <c r="M1" s="223" t="s">
        <v>48</v>
      </c>
      <c r="N1" s="221"/>
      <c r="O1" s="221"/>
      <c r="P1" s="222"/>
      <c r="Q1" s="221"/>
      <c r="R1" s="221"/>
      <c r="S1" s="221"/>
      <c r="T1" s="222"/>
      <c r="U1" s="221"/>
      <c r="V1" s="221"/>
      <c r="W1" s="221"/>
      <c r="X1" s="222"/>
      <c r="Y1" s="223" t="s">
        <v>3</v>
      </c>
      <c r="Z1" s="221"/>
      <c r="AA1" s="221"/>
      <c r="AB1" s="221"/>
      <c r="AC1" s="222"/>
      <c r="AD1" s="223" t="s">
        <v>4</v>
      </c>
      <c r="AE1" s="221"/>
      <c r="AF1" s="221"/>
      <c r="AG1" s="221"/>
      <c r="AH1" s="222"/>
      <c r="AI1" s="223" t="s">
        <v>5</v>
      </c>
      <c r="AJ1" s="221"/>
      <c r="AK1" s="221"/>
      <c r="AL1" s="221"/>
      <c r="AM1" s="222"/>
      <c r="AN1" s="223" t="s">
        <v>6</v>
      </c>
      <c r="AO1" s="221"/>
      <c r="AP1" s="221"/>
      <c r="AQ1" s="221"/>
      <c r="AR1" s="222"/>
      <c r="AS1" s="223" t="s">
        <v>7</v>
      </c>
      <c r="AT1" s="221"/>
      <c r="AU1" s="221"/>
      <c r="AV1" s="221"/>
      <c r="AW1" s="222"/>
      <c r="AX1" s="223" t="s">
        <v>8</v>
      </c>
      <c r="AY1" s="221"/>
      <c r="AZ1" s="221"/>
      <c r="BA1" s="221"/>
      <c r="BB1" s="222"/>
      <c r="BC1" s="223" t="s">
        <v>9</v>
      </c>
      <c r="BD1" s="221"/>
      <c r="BE1" s="221"/>
      <c r="BF1" s="221"/>
      <c r="BG1" s="222"/>
      <c r="BH1" s="223" t="s">
        <v>10</v>
      </c>
      <c r="BI1" s="221"/>
      <c r="BJ1" s="221"/>
      <c r="BK1" s="221"/>
      <c r="BL1" s="222"/>
      <c r="BM1" s="223" t="s">
        <v>11</v>
      </c>
      <c r="BN1" s="221"/>
      <c r="BO1" s="221"/>
      <c r="BP1" s="221"/>
      <c r="BQ1" s="222"/>
    </row>
    <row r="2" spans="1:69" ht="30.75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1" t="s">
        <v>16</v>
      </c>
      <c r="F2" s="7" t="s">
        <v>17</v>
      </c>
      <c r="G2" s="7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28</v>
      </c>
      <c r="Z2" s="7" t="s">
        <v>24</v>
      </c>
      <c r="AA2" s="7" t="s">
        <v>25</v>
      </c>
      <c r="AB2" s="7" t="s">
        <v>26</v>
      </c>
      <c r="AC2" s="7" t="s">
        <v>27</v>
      </c>
      <c r="AD2" s="7" t="s">
        <v>28</v>
      </c>
      <c r="AE2" s="7" t="s">
        <v>24</v>
      </c>
      <c r="AF2" s="7" t="s">
        <v>25</v>
      </c>
      <c r="AG2" s="7" t="s">
        <v>26</v>
      </c>
      <c r="AH2" s="7" t="s">
        <v>27</v>
      </c>
      <c r="AI2" s="7" t="s">
        <v>28</v>
      </c>
      <c r="AJ2" s="7" t="s">
        <v>24</v>
      </c>
      <c r="AK2" s="7" t="s">
        <v>25</v>
      </c>
      <c r="AL2" s="7" t="s">
        <v>26</v>
      </c>
      <c r="AM2" s="7" t="s">
        <v>27</v>
      </c>
      <c r="AN2" s="7" t="s">
        <v>28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28</v>
      </c>
      <c r="AT2" s="7" t="s">
        <v>24</v>
      </c>
      <c r="AU2" s="7" t="s">
        <v>25</v>
      </c>
      <c r="AV2" s="7" t="s">
        <v>26</v>
      </c>
      <c r="AW2" s="7" t="s">
        <v>27</v>
      </c>
      <c r="AX2" s="7" t="s">
        <v>28</v>
      </c>
      <c r="AY2" s="7" t="s">
        <v>24</v>
      </c>
      <c r="AZ2" s="7" t="s">
        <v>25</v>
      </c>
      <c r="BA2" s="7" t="s">
        <v>26</v>
      </c>
      <c r="BB2" s="7" t="s">
        <v>27</v>
      </c>
      <c r="BC2" s="7" t="s">
        <v>28</v>
      </c>
      <c r="BD2" s="7" t="s">
        <v>24</v>
      </c>
      <c r="BE2" s="7" t="s">
        <v>25</v>
      </c>
      <c r="BF2" s="7" t="s">
        <v>26</v>
      </c>
      <c r="BG2" s="7" t="s">
        <v>27</v>
      </c>
      <c r="BH2" s="7" t="s">
        <v>28</v>
      </c>
      <c r="BI2" s="7" t="s">
        <v>24</v>
      </c>
      <c r="BJ2" s="7" t="s">
        <v>25</v>
      </c>
      <c r="BK2" s="7" t="s">
        <v>26</v>
      </c>
      <c r="BL2" s="7" t="s">
        <v>27</v>
      </c>
      <c r="BM2" s="7" t="s">
        <v>28</v>
      </c>
      <c r="BN2" s="7" t="s">
        <v>24</v>
      </c>
      <c r="BO2" s="7" t="s">
        <v>25</v>
      </c>
      <c r="BP2" s="7" t="s">
        <v>26</v>
      </c>
      <c r="BQ2" s="7" t="s">
        <v>27</v>
      </c>
    </row>
    <row r="3" spans="1:69" x14ac:dyDescent="0.25">
      <c r="A3" s="18" t="s">
        <v>102</v>
      </c>
      <c r="B3" s="1"/>
      <c r="C3" s="1"/>
      <c r="D3" s="1"/>
      <c r="E3" s="175"/>
      <c r="F3" s="1"/>
      <c r="G3" s="2"/>
      <c r="H3" s="49"/>
      <c r="I3" s="49"/>
      <c r="J3" s="58"/>
      <c r="K3" s="210"/>
      <c r="L3" s="21"/>
      <c r="M3" s="9"/>
      <c r="N3" s="9"/>
      <c r="O3" s="9"/>
      <c r="P3" s="49">
        <f>+H3</f>
        <v>0</v>
      </c>
      <c r="Q3" s="9"/>
      <c r="R3" s="9"/>
      <c r="S3" s="9"/>
      <c r="T3" s="1">
        <f t="shared" ref="T3:T8" si="0">SUM(P3:S3)</f>
        <v>0</v>
      </c>
      <c r="U3" s="9"/>
      <c r="V3" s="9"/>
      <c r="W3" s="9"/>
      <c r="X3" s="1">
        <f t="shared" ref="X3:X8" si="1">SUM(T3:W3)</f>
        <v>0</v>
      </c>
      <c r="Y3" s="9"/>
      <c r="Z3" s="9"/>
      <c r="AA3" s="9"/>
      <c r="AB3" s="9"/>
      <c r="AC3" s="1">
        <f t="shared" ref="AC3:AC7" si="2">SUM(X3:AB3)</f>
        <v>0</v>
      </c>
      <c r="AD3" s="9"/>
      <c r="AE3" s="9"/>
      <c r="AF3" s="9"/>
      <c r="AG3" s="9"/>
      <c r="AH3" s="1">
        <f t="shared" ref="AH3:AH7" si="3">SUM(AC3:AG3)</f>
        <v>0</v>
      </c>
      <c r="AI3" s="9"/>
      <c r="AJ3" s="9"/>
      <c r="AK3" s="9"/>
      <c r="AL3" s="9"/>
      <c r="AM3" s="1">
        <f t="shared" ref="AM3:AM7" si="4">SUM(AH3:AL3)</f>
        <v>0</v>
      </c>
      <c r="AN3" s="9"/>
      <c r="AO3" s="9"/>
      <c r="AP3" s="9"/>
      <c r="AQ3" s="9"/>
      <c r="AR3" s="1">
        <f t="shared" ref="AR3:AR7" si="5">SUM(AM3:AQ3)</f>
        <v>0</v>
      </c>
      <c r="AS3" s="9"/>
      <c r="AT3" s="9"/>
      <c r="AU3" s="9"/>
      <c r="AV3" s="9"/>
      <c r="AW3" s="1">
        <f t="shared" ref="AW3:AW7" si="6">SUM(AR3:AV3)</f>
        <v>0</v>
      </c>
      <c r="AX3" s="9"/>
      <c r="AY3" s="9"/>
      <c r="AZ3" s="9"/>
      <c r="BA3" s="9"/>
      <c r="BB3" s="1">
        <f t="shared" ref="BB3:BB7" si="7">SUM(AW3:BA3)</f>
        <v>0</v>
      </c>
      <c r="BC3" s="9"/>
      <c r="BD3" s="9"/>
      <c r="BE3" s="9"/>
      <c r="BF3" s="9"/>
      <c r="BG3" s="1">
        <f t="shared" ref="BG3:BG8" si="8">SUM(BB3:BF3)</f>
        <v>0</v>
      </c>
      <c r="BH3" s="9"/>
      <c r="BI3" s="9"/>
      <c r="BJ3" s="9"/>
      <c r="BK3" s="9"/>
      <c r="BL3" s="1">
        <f t="shared" ref="BL3:BL7" si="9">SUM(BG3:BK3)</f>
        <v>0</v>
      </c>
      <c r="BM3" s="9"/>
      <c r="BN3" s="9"/>
      <c r="BO3" s="9"/>
      <c r="BP3" s="9"/>
      <c r="BQ3" s="1">
        <f t="shared" ref="BQ3:BQ7" si="10">SUM(BL3:BP3)</f>
        <v>0</v>
      </c>
    </row>
    <row r="4" spans="1:69" x14ac:dyDescent="0.25">
      <c r="A4" s="127" t="s">
        <v>360</v>
      </c>
      <c r="B4" s="1" t="s">
        <v>103</v>
      </c>
      <c r="C4" s="12">
        <v>2</v>
      </c>
      <c r="D4" s="10">
        <v>3883</v>
      </c>
      <c r="E4" s="176">
        <v>12</v>
      </c>
      <c r="F4" s="1">
        <f>E4+1</f>
        <v>13</v>
      </c>
      <c r="G4" s="2">
        <f>$BQ4/F4</f>
        <v>0.38461538461538464</v>
      </c>
      <c r="H4" s="49">
        <v>5</v>
      </c>
      <c r="I4" s="49">
        <f t="shared" ref="I4:I8" si="11">+H4+J4</f>
        <v>5</v>
      </c>
      <c r="J4" s="58"/>
      <c r="K4" s="210">
        <v>2027</v>
      </c>
      <c r="L4" s="21">
        <v>2026</v>
      </c>
      <c r="M4" s="9"/>
      <c r="N4" s="9"/>
      <c r="O4" s="9"/>
      <c r="P4" s="49">
        <f t="shared" ref="P4:P8" si="12">H4+SUM(M4:O4)</f>
        <v>5</v>
      </c>
      <c r="Q4" s="9"/>
      <c r="R4" s="9"/>
      <c r="S4" s="9"/>
      <c r="T4" s="1">
        <f t="shared" si="0"/>
        <v>5</v>
      </c>
      <c r="U4" s="9"/>
      <c r="V4" s="9"/>
      <c r="W4" s="9"/>
      <c r="X4" s="1">
        <f t="shared" si="1"/>
        <v>5</v>
      </c>
      <c r="Y4" s="9"/>
      <c r="Z4" s="9"/>
      <c r="AA4" s="9"/>
      <c r="AB4" s="9"/>
      <c r="AC4" s="1">
        <f t="shared" si="2"/>
        <v>5</v>
      </c>
      <c r="AD4" s="9"/>
      <c r="AE4" s="9"/>
      <c r="AF4" s="9"/>
      <c r="AG4" s="9"/>
      <c r="AH4" s="1">
        <f t="shared" si="3"/>
        <v>5</v>
      </c>
      <c r="AI4" s="9"/>
      <c r="AJ4" s="9"/>
      <c r="AK4" s="9"/>
      <c r="AL4" s="9"/>
      <c r="AM4" s="1">
        <f t="shared" si="4"/>
        <v>5</v>
      </c>
      <c r="AN4" s="9"/>
      <c r="AO4" s="9"/>
      <c r="AP4" s="9"/>
      <c r="AQ4" s="9"/>
      <c r="AR4" s="1">
        <f t="shared" si="5"/>
        <v>5</v>
      </c>
      <c r="AS4" s="9"/>
      <c r="AT4" s="9"/>
      <c r="AU4" s="9"/>
      <c r="AV4" s="9"/>
      <c r="AW4" s="1">
        <f t="shared" si="6"/>
        <v>5</v>
      </c>
      <c r="AX4" s="9"/>
      <c r="AY4" s="9"/>
      <c r="AZ4" s="9"/>
      <c r="BA4" s="9"/>
      <c r="BB4" s="1">
        <f t="shared" si="7"/>
        <v>5</v>
      </c>
      <c r="BC4" s="9"/>
      <c r="BD4" s="9"/>
      <c r="BE4" s="9"/>
      <c r="BF4" s="9"/>
      <c r="BG4" s="1">
        <f t="shared" si="8"/>
        <v>5</v>
      </c>
      <c r="BH4" s="9"/>
      <c r="BI4" s="9"/>
      <c r="BJ4" s="9"/>
      <c r="BK4" s="9"/>
      <c r="BL4" s="1">
        <f t="shared" si="9"/>
        <v>5</v>
      </c>
      <c r="BM4" s="9"/>
      <c r="BN4" s="9"/>
      <c r="BO4" s="9"/>
      <c r="BP4" s="9"/>
      <c r="BQ4" s="1">
        <f t="shared" si="10"/>
        <v>5</v>
      </c>
    </row>
    <row r="5" spans="1:69" s="65" customFormat="1" x14ac:dyDescent="0.25">
      <c r="A5" s="128" t="s">
        <v>360</v>
      </c>
      <c r="B5" s="61" t="s">
        <v>104</v>
      </c>
      <c r="C5" s="66">
        <v>42</v>
      </c>
      <c r="D5" s="67">
        <v>5220</v>
      </c>
      <c r="E5" s="177">
        <v>32</v>
      </c>
      <c r="F5" s="1">
        <f t="shared" ref="F5:F8" si="13">E5+1</f>
        <v>33</v>
      </c>
      <c r="G5" s="62">
        <f>$BQ5/F5</f>
        <v>0.36363636363636365</v>
      </c>
      <c r="H5" s="63">
        <v>10</v>
      </c>
      <c r="I5" s="63">
        <f t="shared" si="11"/>
        <v>10</v>
      </c>
      <c r="J5" s="70"/>
      <c r="K5" s="211">
        <v>2027</v>
      </c>
      <c r="L5" s="21">
        <v>2026</v>
      </c>
      <c r="M5" s="64"/>
      <c r="N5" s="64"/>
      <c r="O5" s="64"/>
      <c r="P5" s="63">
        <f t="shared" si="12"/>
        <v>10</v>
      </c>
      <c r="Q5" s="64"/>
      <c r="R5" s="64"/>
      <c r="S5" s="64"/>
      <c r="T5" s="61">
        <f t="shared" si="0"/>
        <v>10</v>
      </c>
      <c r="U5" s="64"/>
      <c r="V5" s="64"/>
      <c r="W5" s="64"/>
      <c r="X5" s="61">
        <f t="shared" si="1"/>
        <v>10</v>
      </c>
      <c r="Y5" s="64"/>
      <c r="Z5" s="64">
        <v>2</v>
      </c>
      <c r="AA5" s="64"/>
      <c r="AB5" s="64"/>
      <c r="AC5" s="61">
        <f>SUM(X5:AB5)</f>
        <v>12</v>
      </c>
      <c r="AD5" s="64"/>
      <c r="AE5" s="64"/>
      <c r="AF5" s="64"/>
      <c r="AG5" s="64"/>
      <c r="AH5" s="61">
        <f>SUM(AC5:AG5)</f>
        <v>12</v>
      </c>
      <c r="AI5" s="64"/>
      <c r="AJ5" s="64"/>
      <c r="AK5" s="64"/>
      <c r="AL5" s="64"/>
      <c r="AM5" s="61">
        <f>SUM(AH5:AL5)</f>
        <v>12</v>
      </c>
      <c r="AN5" s="64"/>
      <c r="AO5" s="64"/>
      <c r="AP5" s="64"/>
      <c r="AQ5" s="64"/>
      <c r="AR5" s="61">
        <f>SUM(AM5:AQ5)</f>
        <v>12</v>
      </c>
      <c r="AS5" s="64"/>
      <c r="AT5" s="64"/>
      <c r="AU5" s="64"/>
      <c r="AV5" s="64"/>
      <c r="AW5" s="61">
        <f>SUM(AR5:AV5)</f>
        <v>12</v>
      </c>
      <c r="AX5" s="64"/>
      <c r="AY5" s="64"/>
      <c r="AZ5" s="64"/>
      <c r="BA5" s="64"/>
      <c r="BB5" s="61">
        <f>SUM(AW5:BA5)</f>
        <v>12</v>
      </c>
      <c r="BC5" s="64"/>
      <c r="BD5" s="64"/>
      <c r="BE5" s="64"/>
      <c r="BF5" s="64"/>
      <c r="BG5" s="61">
        <f t="shared" si="8"/>
        <v>12</v>
      </c>
      <c r="BH5" s="64"/>
      <c r="BI5" s="64"/>
      <c r="BJ5" s="64"/>
      <c r="BK5" s="64"/>
      <c r="BL5" s="61">
        <f>SUM(BG5:BK5)</f>
        <v>12</v>
      </c>
      <c r="BM5" s="64"/>
      <c r="BN5" s="64"/>
      <c r="BO5" s="64"/>
      <c r="BP5" s="64"/>
      <c r="BQ5" s="61">
        <f t="shared" si="10"/>
        <v>12</v>
      </c>
    </row>
    <row r="6" spans="1:69" s="65" customFormat="1" x14ac:dyDescent="0.25">
      <c r="A6" s="61" t="s">
        <v>360</v>
      </c>
      <c r="B6" s="61" t="s">
        <v>105</v>
      </c>
      <c r="C6" s="66">
        <v>48</v>
      </c>
      <c r="D6" s="67">
        <v>2244</v>
      </c>
      <c r="E6" s="177">
        <v>33</v>
      </c>
      <c r="F6" s="1">
        <f t="shared" si="13"/>
        <v>34</v>
      </c>
      <c r="G6" s="62">
        <f>$BQ6/F6</f>
        <v>0.5</v>
      </c>
      <c r="H6" s="63">
        <v>17</v>
      </c>
      <c r="I6" s="63">
        <f t="shared" si="11"/>
        <v>17</v>
      </c>
      <c r="J6" s="70"/>
      <c r="K6" s="211">
        <v>2027</v>
      </c>
      <c r="L6" s="21">
        <v>2026</v>
      </c>
      <c r="M6" s="64"/>
      <c r="N6" s="64"/>
      <c r="O6" s="64"/>
      <c r="P6" s="63">
        <f t="shared" si="12"/>
        <v>17</v>
      </c>
      <c r="Q6" s="64"/>
      <c r="R6" s="64"/>
      <c r="S6" s="64"/>
      <c r="T6" s="61">
        <f t="shared" si="0"/>
        <v>17</v>
      </c>
      <c r="U6" s="64"/>
      <c r="V6" s="64"/>
      <c r="W6" s="64"/>
      <c r="X6" s="61">
        <f t="shared" si="1"/>
        <v>17</v>
      </c>
      <c r="Y6" s="64"/>
      <c r="Z6" s="64"/>
      <c r="AA6" s="64"/>
      <c r="AB6" s="64"/>
      <c r="AC6" s="61">
        <f t="shared" si="2"/>
        <v>17</v>
      </c>
      <c r="AD6" s="64"/>
      <c r="AE6" s="64"/>
      <c r="AF6" s="64"/>
      <c r="AG6" s="64"/>
      <c r="AH6" s="61">
        <f>SUM(AC6:AG6)</f>
        <v>17</v>
      </c>
      <c r="AI6" s="64"/>
      <c r="AJ6" s="64"/>
      <c r="AK6" s="64"/>
      <c r="AL6" s="64"/>
      <c r="AM6" s="61">
        <f t="shared" si="4"/>
        <v>17</v>
      </c>
      <c r="AN6" s="64"/>
      <c r="AO6" s="64"/>
      <c r="AP6" s="64"/>
      <c r="AQ6" s="64"/>
      <c r="AR6" s="61">
        <f t="shared" ref="AR6" si="14">SUM(AM6:AQ6)</f>
        <v>17</v>
      </c>
      <c r="AS6" s="64"/>
      <c r="AT6" s="64"/>
      <c r="AU6" s="64"/>
      <c r="AV6" s="64"/>
      <c r="AW6" s="61">
        <f t="shared" si="6"/>
        <v>17</v>
      </c>
      <c r="AX6" s="64"/>
      <c r="AY6" s="64"/>
      <c r="AZ6" s="64"/>
      <c r="BA6" s="64"/>
      <c r="BB6" s="61">
        <f t="shared" si="7"/>
        <v>17</v>
      </c>
      <c r="BC6" s="64"/>
      <c r="BD6" s="64"/>
      <c r="BE6" s="64"/>
      <c r="BF6" s="64"/>
      <c r="BG6" s="61">
        <f t="shared" si="8"/>
        <v>17</v>
      </c>
      <c r="BH6" s="64"/>
      <c r="BI6" s="64"/>
      <c r="BJ6" s="64"/>
      <c r="BK6" s="64"/>
      <c r="BL6" s="61">
        <f t="shared" si="9"/>
        <v>17</v>
      </c>
      <c r="BM6" s="64"/>
      <c r="BN6" s="64"/>
      <c r="BO6" s="64"/>
      <c r="BP6" s="64"/>
      <c r="BQ6" s="61">
        <f t="shared" si="10"/>
        <v>17</v>
      </c>
    </row>
    <row r="7" spans="1:69" x14ac:dyDescent="0.25">
      <c r="A7" s="1" t="s">
        <v>360</v>
      </c>
      <c r="B7" s="1" t="s">
        <v>106</v>
      </c>
      <c r="C7" s="12">
        <v>62</v>
      </c>
      <c r="D7" s="10">
        <v>99</v>
      </c>
      <c r="E7" s="176">
        <v>14</v>
      </c>
      <c r="F7" s="1">
        <f t="shared" si="13"/>
        <v>15</v>
      </c>
      <c r="G7" s="2">
        <f>$BQ7/F7</f>
        <v>0.4</v>
      </c>
      <c r="H7" s="49">
        <v>6</v>
      </c>
      <c r="I7" s="49">
        <f t="shared" si="11"/>
        <v>6</v>
      </c>
      <c r="J7" s="58"/>
      <c r="K7" s="210">
        <v>2027</v>
      </c>
      <c r="L7" s="21">
        <v>2026</v>
      </c>
      <c r="M7" s="9"/>
      <c r="N7" s="9"/>
      <c r="O7" s="9"/>
      <c r="P7" s="49">
        <f t="shared" si="12"/>
        <v>6</v>
      </c>
      <c r="Q7" s="9"/>
      <c r="R7" s="9"/>
      <c r="S7" s="9"/>
      <c r="T7" s="1">
        <f t="shared" si="0"/>
        <v>6</v>
      </c>
      <c r="U7" s="9"/>
      <c r="V7" s="9"/>
      <c r="W7" s="9"/>
      <c r="X7" s="1">
        <f t="shared" si="1"/>
        <v>6</v>
      </c>
      <c r="Y7" s="9"/>
      <c r="Z7" s="9"/>
      <c r="AA7" s="9"/>
      <c r="AB7" s="9"/>
      <c r="AC7" s="1">
        <f t="shared" si="2"/>
        <v>6</v>
      </c>
      <c r="AD7" s="9"/>
      <c r="AE7" s="9"/>
      <c r="AF7" s="9"/>
      <c r="AG7" s="9"/>
      <c r="AH7" s="1">
        <f t="shared" si="3"/>
        <v>6</v>
      </c>
      <c r="AI7" s="9"/>
      <c r="AJ7" s="9"/>
      <c r="AK7" s="9"/>
      <c r="AL7" s="9"/>
      <c r="AM7" s="1">
        <f t="shared" si="4"/>
        <v>6</v>
      </c>
      <c r="AN7" s="9"/>
      <c r="AO7" s="9"/>
      <c r="AP7" s="9"/>
      <c r="AQ7" s="9"/>
      <c r="AR7" s="1">
        <f t="shared" si="5"/>
        <v>6</v>
      </c>
      <c r="AS7" s="9"/>
      <c r="AT7" s="9"/>
      <c r="AU7" s="9"/>
      <c r="AV7" s="9"/>
      <c r="AW7" s="1">
        <f t="shared" si="6"/>
        <v>6</v>
      </c>
      <c r="AX7" s="9"/>
      <c r="AY7" s="9"/>
      <c r="AZ7" s="9"/>
      <c r="BA7" s="9"/>
      <c r="BB7" s="1">
        <f t="shared" si="7"/>
        <v>6</v>
      </c>
      <c r="BC7" s="9"/>
      <c r="BD7" s="9"/>
      <c r="BE7" s="9"/>
      <c r="BF7" s="9"/>
      <c r="BG7" s="1">
        <f t="shared" si="8"/>
        <v>6</v>
      </c>
      <c r="BH7" s="9"/>
      <c r="BI7" s="9"/>
      <c r="BJ7" s="9"/>
      <c r="BK7" s="9"/>
      <c r="BL7" s="1">
        <f t="shared" si="9"/>
        <v>6</v>
      </c>
      <c r="BM7" s="9"/>
      <c r="BN7" s="9"/>
      <c r="BO7" s="9"/>
      <c r="BP7" s="9"/>
      <c r="BQ7" s="1">
        <f t="shared" si="10"/>
        <v>6</v>
      </c>
    </row>
    <row r="8" spans="1:69" x14ac:dyDescent="0.25">
      <c r="A8" s="1" t="s">
        <v>360</v>
      </c>
      <c r="B8" s="1" t="s">
        <v>107</v>
      </c>
      <c r="C8" s="12">
        <v>79</v>
      </c>
      <c r="D8" s="10">
        <v>4600</v>
      </c>
      <c r="E8" s="175">
        <v>38</v>
      </c>
      <c r="F8" s="1">
        <f t="shared" si="13"/>
        <v>39</v>
      </c>
      <c r="G8" s="2">
        <f>$BQ8/F8</f>
        <v>0.76923076923076927</v>
      </c>
      <c r="H8" s="49">
        <v>30</v>
      </c>
      <c r="I8" s="49">
        <f t="shared" si="11"/>
        <v>30</v>
      </c>
      <c r="J8" s="58"/>
      <c r="K8" s="210" t="s">
        <v>384</v>
      </c>
      <c r="L8" s="21">
        <v>2026</v>
      </c>
      <c r="M8" s="9"/>
      <c r="N8" s="9"/>
      <c r="O8" s="9"/>
      <c r="P8" s="49">
        <f t="shared" si="12"/>
        <v>30</v>
      </c>
      <c r="Q8" s="9"/>
      <c r="R8" s="9"/>
      <c r="S8" s="9"/>
      <c r="T8" s="1">
        <f t="shared" si="0"/>
        <v>30</v>
      </c>
      <c r="U8" s="9"/>
      <c r="V8" s="9"/>
      <c r="W8" s="9"/>
      <c r="X8" s="1">
        <f t="shared" si="1"/>
        <v>30</v>
      </c>
      <c r="Y8" s="9"/>
      <c r="Z8" s="9"/>
      <c r="AA8" s="9"/>
      <c r="AB8" s="9"/>
      <c r="AC8" s="1">
        <f>SUM(X8:AB8)</f>
        <v>30</v>
      </c>
      <c r="AD8" s="9"/>
      <c r="AE8" s="9"/>
      <c r="AF8" s="9"/>
      <c r="AG8" s="9"/>
      <c r="AH8" s="1">
        <f>SUM(AC8:AG8)</f>
        <v>30</v>
      </c>
      <c r="AI8" s="9"/>
      <c r="AJ8" s="9"/>
      <c r="AK8" s="9"/>
      <c r="AL8" s="9"/>
      <c r="AM8" s="1">
        <f>SUM(AH8:AL8)</f>
        <v>30</v>
      </c>
      <c r="AN8" s="9"/>
      <c r="AO8" s="9"/>
      <c r="AP8" s="9"/>
      <c r="AQ8" s="9"/>
      <c r="AR8" s="1">
        <f>SUM(AM8:AQ8)</f>
        <v>30</v>
      </c>
      <c r="AS8" s="9"/>
      <c r="AT8" s="9"/>
      <c r="AU8" s="9"/>
      <c r="AV8" s="9"/>
      <c r="AW8" s="1">
        <f>SUM(AR8:AV8)</f>
        <v>30</v>
      </c>
      <c r="AX8" s="9"/>
      <c r="AY8" s="9"/>
      <c r="AZ8" s="9"/>
      <c r="BA8" s="9"/>
      <c r="BB8" s="1">
        <f>SUM(AW8:BA8)</f>
        <v>30</v>
      </c>
      <c r="BC8" s="9"/>
      <c r="BD8" s="9"/>
      <c r="BE8" s="9"/>
      <c r="BF8" s="9"/>
      <c r="BG8" s="1">
        <f t="shared" si="8"/>
        <v>30</v>
      </c>
      <c r="BH8" s="9"/>
      <c r="BI8" s="9"/>
      <c r="BJ8" s="9"/>
      <c r="BK8" s="9"/>
      <c r="BL8" s="1">
        <f>SUM(BG8:BK8)</f>
        <v>30</v>
      </c>
      <c r="BM8" s="9"/>
      <c r="BN8" s="9"/>
      <c r="BO8" s="9"/>
      <c r="BP8" s="9"/>
      <c r="BQ8" s="1">
        <f>SUM(BL8:BP8)</f>
        <v>30</v>
      </c>
    </row>
    <row r="9" spans="1:69" x14ac:dyDescent="0.25">
      <c r="A9" s="1"/>
      <c r="B9" s="1"/>
      <c r="C9" s="1"/>
      <c r="D9" s="1"/>
      <c r="E9" s="12"/>
      <c r="F9" s="1"/>
      <c r="G9" s="1"/>
      <c r="H9" s="49"/>
      <c r="I9" s="49"/>
      <c r="J9" s="49"/>
      <c r="K9" s="12"/>
      <c r="L9" s="12"/>
      <c r="M9" s="1">
        <f>SUM(M4:M8)</f>
        <v>0</v>
      </c>
      <c r="N9" s="1">
        <f>SUM(N4:N8)</f>
        <v>0</v>
      </c>
      <c r="O9" s="1">
        <f>SUM(O4:O8)</f>
        <v>0</v>
      </c>
      <c r="P9" s="49">
        <f>SUM(P3:P8)</f>
        <v>68</v>
      </c>
      <c r="Q9" s="1">
        <f>SUM(Q4:Q8)</f>
        <v>0</v>
      </c>
      <c r="R9" s="1">
        <f>SUM(R4:R8)</f>
        <v>0</v>
      </c>
      <c r="S9" s="1">
        <f>SUM(S4:S8)</f>
        <v>0</v>
      </c>
      <c r="T9" s="1">
        <f>SUM(T3:T8)</f>
        <v>68</v>
      </c>
      <c r="U9" s="1">
        <f>SUM(U4:U8)</f>
        <v>0</v>
      </c>
      <c r="V9" s="1">
        <f>SUM(V4:V8)</f>
        <v>0</v>
      </c>
      <c r="W9" s="1">
        <f>SUM(W4:W8)</f>
        <v>0</v>
      </c>
      <c r="X9" s="1">
        <f>SUM(X3:X8)</f>
        <v>68</v>
      </c>
      <c r="Y9" s="1">
        <f>SUM(Y4:Y8)</f>
        <v>0</v>
      </c>
      <c r="Z9" s="1">
        <f>SUM(Z4:Z8)</f>
        <v>2</v>
      </c>
      <c r="AA9" s="1">
        <f>SUM(AA4:AA8)</f>
        <v>0</v>
      </c>
      <c r="AB9" s="1">
        <f>SUM(AB4:AB8)</f>
        <v>0</v>
      </c>
      <c r="AC9" s="1">
        <f>SUM(AC3:AC8)</f>
        <v>70</v>
      </c>
      <c r="AD9" s="1">
        <f>SUM(AD4:AD8)</f>
        <v>0</v>
      </c>
      <c r="AE9" s="1">
        <f>SUM(AE4:AE8)</f>
        <v>0</v>
      </c>
      <c r="AF9" s="1">
        <f>SUM(AF4:AF8)</f>
        <v>0</v>
      </c>
      <c r="AG9" s="1">
        <f>SUM(AG4:AG8)</f>
        <v>0</v>
      </c>
      <c r="AH9" s="1">
        <f>SUM(AH3:AH8)</f>
        <v>70</v>
      </c>
      <c r="AI9" s="1">
        <f>SUM(AI4:AI8)</f>
        <v>0</v>
      </c>
      <c r="AJ9" s="1">
        <f>SUM(AJ4:AJ8)</f>
        <v>0</v>
      </c>
      <c r="AK9" s="1">
        <f>SUM(AK4:AK8)</f>
        <v>0</v>
      </c>
      <c r="AL9" s="1">
        <f>SUM(AL4:AL8)</f>
        <v>0</v>
      </c>
      <c r="AM9" s="1">
        <f>SUM(AM3:AM8)</f>
        <v>70</v>
      </c>
      <c r="AN9" s="1">
        <f>SUM(AN4:AN8)</f>
        <v>0</v>
      </c>
      <c r="AO9" s="1">
        <f>SUM(AO4:AO8)</f>
        <v>0</v>
      </c>
      <c r="AP9" s="1">
        <f>SUM(AP4:AP8)</f>
        <v>0</v>
      </c>
      <c r="AQ9" s="1">
        <f>SUM(AQ4:AQ8)</f>
        <v>0</v>
      </c>
      <c r="AR9" s="1">
        <f>SUM(AR3:AR8)</f>
        <v>70</v>
      </c>
      <c r="AS9" s="1">
        <f>SUM(AS4:AS8)</f>
        <v>0</v>
      </c>
      <c r="AT9" s="1">
        <f>SUM(AT4:AT8)</f>
        <v>0</v>
      </c>
      <c r="AU9" s="1">
        <f>SUM(AU4:AU8)</f>
        <v>0</v>
      </c>
      <c r="AV9" s="1">
        <f>SUM(AV4:AV8)</f>
        <v>0</v>
      </c>
      <c r="AW9" s="1">
        <f>SUM(AW3:AW8)</f>
        <v>70</v>
      </c>
      <c r="AX9" s="1">
        <f>SUM(AX4:AX8)</f>
        <v>0</v>
      </c>
      <c r="AY9" s="1">
        <f>SUM(AY4:AY8)</f>
        <v>0</v>
      </c>
      <c r="AZ9" s="1">
        <f>SUM(AZ4:AZ8)</f>
        <v>0</v>
      </c>
      <c r="BA9" s="1">
        <f>SUM(BA4:BA8)</f>
        <v>0</v>
      </c>
      <c r="BB9" s="1">
        <f>SUM(BB3:BB8)</f>
        <v>70</v>
      </c>
      <c r="BC9" s="1">
        <f>SUM(BC4:BC8)</f>
        <v>0</v>
      </c>
      <c r="BD9" s="1">
        <f>SUM(BD4:BD8)</f>
        <v>0</v>
      </c>
      <c r="BE9" s="1">
        <f>SUM(BE4:BE8)</f>
        <v>0</v>
      </c>
      <c r="BF9" s="1">
        <f>SUM(BF4:BF8)</f>
        <v>0</v>
      </c>
      <c r="BG9" s="1">
        <f>SUM(BG3:BG8)</f>
        <v>70</v>
      </c>
      <c r="BH9" s="1">
        <f>SUM(BH4:BH8)</f>
        <v>0</v>
      </c>
      <c r="BI9" s="1">
        <f>SUM(BI4:BI8)</f>
        <v>0</v>
      </c>
      <c r="BJ9" s="1">
        <f>SUM(BJ4:BJ8)</f>
        <v>0</v>
      </c>
      <c r="BK9" s="1">
        <f>SUM(BK4:BK8)</f>
        <v>0</v>
      </c>
      <c r="BL9" s="1">
        <f>SUM(BL3:BL8)</f>
        <v>70</v>
      </c>
      <c r="BM9" s="1">
        <f>SUM(BM4:BM8)</f>
        <v>0</v>
      </c>
      <c r="BN9" s="1">
        <f>SUM(BN4:BN8)</f>
        <v>0</v>
      </c>
      <c r="BO9" s="1">
        <f>SUM(BO4:BO8)</f>
        <v>0</v>
      </c>
      <c r="BP9" s="1">
        <f>SUM(BP4:BP8)</f>
        <v>0</v>
      </c>
      <c r="BQ9" s="1">
        <f>SUM(BQ3:BQ8)</f>
        <v>70</v>
      </c>
    </row>
    <row r="10" spans="1:69" x14ac:dyDescent="0.25">
      <c r="A10" s="1"/>
      <c r="B10" s="1" t="s">
        <v>31</v>
      </c>
      <c r="C10" s="1">
        <f>COUNT(C4:C8)</f>
        <v>5</v>
      </c>
      <c r="D10" s="1"/>
      <c r="E10" s="12">
        <f>SUM(E3:E8)</f>
        <v>129</v>
      </c>
      <c r="F10" s="1">
        <f>SUM(E3:E8)+1</f>
        <v>130</v>
      </c>
      <c r="G10" s="2">
        <f>$BQ9/F10</f>
        <v>0.53846153846153844</v>
      </c>
      <c r="H10" s="49">
        <f>SUM(H3:H8)</f>
        <v>68</v>
      </c>
      <c r="I10" s="49">
        <f>SUM(I3:I8)</f>
        <v>68</v>
      </c>
      <c r="J10" s="49">
        <f>SUM(J3:J8)</f>
        <v>0</v>
      </c>
      <c r="K10" s="12"/>
      <c r="L10" s="12"/>
      <c r="M10" s="1"/>
      <c r="N10" s="1"/>
      <c r="O10" s="1"/>
      <c r="P10" s="2">
        <f>P9/F10</f>
        <v>0.52307692307692311</v>
      </c>
      <c r="Q10" s="1">
        <f>M9+Q9</f>
        <v>0</v>
      </c>
      <c r="R10" s="1">
        <f>N9+R9</f>
        <v>0</v>
      </c>
      <c r="S10" s="1">
        <f>O9+S9</f>
        <v>0</v>
      </c>
      <c r="T10" s="2">
        <f>T9/F10</f>
        <v>0.52307692307692311</v>
      </c>
      <c r="U10" s="1">
        <f>Q10+U9</f>
        <v>0</v>
      </c>
      <c r="V10" s="1">
        <f>R10+V9</f>
        <v>0</v>
      </c>
      <c r="W10" s="1">
        <f>S10+W9</f>
        <v>0</v>
      </c>
      <c r="X10" s="2">
        <f>X9/F10</f>
        <v>0.52307692307692311</v>
      </c>
      <c r="Y10" s="1"/>
      <c r="Z10" s="1">
        <f>U10+Z9</f>
        <v>2</v>
      </c>
      <c r="AA10" s="1">
        <f>V10+AA9</f>
        <v>0</v>
      </c>
      <c r="AB10" s="1">
        <f>W10+AB9</f>
        <v>0</v>
      </c>
      <c r="AC10" s="2">
        <f>AC9/F10</f>
        <v>0.53846153846153844</v>
      </c>
      <c r="AD10" s="1"/>
      <c r="AE10" s="1">
        <f>Z10+AE9</f>
        <v>2</v>
      </c>
      <c r="AF10" s="1">
        <f>AA10+AF9</f>
        <v>0</v>
      </c>
      <c r="AG10" s="1">
        <f>AB10+AG9</f>
        <v>0</v>
      </c>
      <c r="AH10" s="2">
        <f>AH9/F10</f>
        <v>0.53846153846153844</v>
      </c>
      <c r="AI10" s="1"/>
      <c r="AJ10" s="1">
        <f>AE10+AJ9</f>
        <v>2</v>
      </c>
      <c r="AK10" s="1">
        <f>AF10+AK9</f>
        <v>0</v>
      </c>
      <c r="AL10" s="1">
        <f>AG10+AL9</f>
        <v>0</v>
      </c>
      <c r="AM10" s="2">
        <f>AM9/F10</f>
        <v>0.53846153846153844</v>
      </c>
      <c r="AN10" s="1"/>
      <c r="AO10" s="1">
        <f>AJ10+AO9</f>
        <v>2</v>
      </c>
      <c r="AP10" s="1">
        <f>AK10+AP9</f>
        <v>0</v>
      </c>
      <c r="AQ10" s="1">
        <f>AL10+AQ9</f>
        <v>0</v>
      </c>
      <c r="AR10" s="2">
        <f>AR9/F10</f>
        <v>0.53846153846153844</v>
      </c>
      <c r="AS10" s="1"/>
      <c r="AT10" s="1">
        <f>AO10+AT9</f>
        <v>2</v>
      </c>
      <c r="AU10" s="1">
        <f>AP10+AU9</f>
        <v>0</v>
      </c>
      <c r="AV10" s="1">
        <f>AQ10+AV9</f>
        <v>0</v>
      </c>
      <c r="AW10" s="2">
        <f>AW9/F10</f>
        <v>0.53846153846153844</v>
      </c>
      <c r="AX10" s="1"/>
      <c r="AY10" s="1">
        <f>AT10+AY9</f>
        <v>2</v>
      </c>
      <c r="AZ10" s="1">
        <f>AU10+AZ9</f>
        <v>0</v>
      </c>
      <c r="BA10" s="1">
        <f>AV10+BA9</f>
        <v>0</v>
      </c>
      <c r="BB10" s="2">
        <f>BB9/F10</f>
        <v>0.53846153846153844</v>
      </c>
      <c r="BC10" s="1"/>
      <c r="BD10" s="1">
        <f>AY10+BD9</f>
        <v>2</v>
      </c>
      <c r="BE10" s="1">
        <f>AZ10+BE9</f>
        <v>0</v>
      </c>
      <c r="BF10" s="1">
        <f>BA10+BF9</f>
        <v>0</v>
      </c>
      <c r="BG10" s="2">
        <f>BG9/F10</f>
        <v>0.53846153846153844</v>
      </c>
      <c r="BH10" s="1"/>
      <c r="BI10" s="1">
        <f>BD10+BI9</f>
        <v>2</v>
      </c>
      <c r="BJ10" s="1">
        <f>BE10+BJ9</f>
        <v>0</v>
      </c>
      <c r="BK10" s="1">
        <f>BF10+BK9</f>
        <v>0</v>
      </c>
      <c r="BL10" s="2">
        <f>BL9/F10</f>
        <v>0.53846153846153844</v>
      </c>
      <c r="BM10" s="1"/>
      <c r="BN10" s="1">
        <f>BI10+BN9</f>
        <v>2</v>
      </c>
      <c r="BO10" s="1">
        <f>BJ10+BO9</f>
        <v>0</v>
      </c>
      <c r="BP10" s="1">
        <f>BK10+BP9</f>
        <v>0</v>
      </c>
      <c r="BQ10" s="2">
        <f>BQ9/F10</f>
        <v>0.53846153846153844</v>
      </c>
    </row>
    <row r="11" spans="1:69" x14ac:dyDescent="0.25">
      <c r="G11" s="30"/>
      <c r="P11" s="30"/>
      <c r="T11" s="30"/>
      <c r="X11" s="30"/>
      <c r="AC11" s="30"/>
      <c r="AH11" s="30"/>
      <c r="AM11" s="30"/>
      <c r="AR11" s="30"/>
      <c r="AW11" s="30"/>
      <c r="BB11" s="30"/>
      <c r="BG11" s="30"/>
      <c r="BL11" s="30"/>
      <c r="BQ11" s="30"/>
    </row>
    <row r="12" spans="1:69" x14ac:dyDescent="0.25">
      <c r="A12" s="138" t="s">
        <v>108</v>
      </c>
      <c r="B12" s="142" t="s">
        <v>109</v>
      </c>
      <c r="C12" s="1">
        <v>11</v>
      </c>
      <c r="D12" s="10">
        <v>889</v>
      </c>
      <c r="E12" s="12">
        <v>46</v>
      </c>
      <c r="F12" s="1">
        <f>IF(B12="MAL",E12,IF(E12&gt;=11,E12+variables!$B$1,11))</f>
        <v>47</v>
      </c>
      <c r="G12" s="2">
        <f>$BQ12/F12</f>
        <v>0.5957446808510638</v>
      </c>
      <c r="H12" s="49">
        <v>20</v>
      </c>
      <c r="I12" s="49">
        <f>+H12+J12</f>
        <v>20</v>
      </c>
      <c r="J12" s="58"/>
      <c r="K12" s="21" t="s">
        <v>384</v>
      </c>
      <c r="L12" s="21">
        <v>2026</v>
      </c>
      <c r="M12" s="9">
        <v>3</v>
      </c>
      <c r="N12" s="9">
        <v>5</v>
      </c>
      <c r="O12" s="9"/>
      <c r="P12" s="49">
        <f>SUM(M12:O12)+H12</f>
        <v>28</v>
      </c>
      <c r="Q12" s="9"/>
      <c r="R12" s="9"/>
      <c r="S12" s="9"/>
      <c r="T12" s="1">
        <f>SUM(P12:S12)</f>
        <v>28</v>
      </c>
      <c r="U12" s="9"/>
      <c r="V12" s="9"/>
      <c r="W12" s="9"/>
      <c r="X12" s="1">
        <f>SUM(T12:W12)</f>
        <v>28</v>
      </c>
      <c r="Y12" s="9"/>
      <c r="Z12" s="9"/>
      <c r="AA12" s="9"/>
      <c r="AB12" s="9"/>
      <c r="AC12" s="1">
        <f>SUM(X12:AB12)</f>
        <v>28</v>
      </c>
      <c r="AD12" s="9"/>
      <c r="AE12" s="9"/>
      <c r="AF12" s="9"/>
      <c r="AG12" s="9"/>
      <c r="AH12" s="1">
        <f>SUM(AC12:AG12)</f>
        <v>28</v>
      </c>
      <c r="AI12" s="9"/>
      <c r="AJ12" s="9"/>
      <c r="AK12" s="9"/>
      <c r="AL12" s="9"/>
      <c r="AM12" s="1">
        <f>SUM(AH12:AL12)</f>
        <v>28</v>
      </c>
      <c r="AN12" s="9"/>
      <c r="AO12" s="9"/>
      <c r="AP12" s="9"/>
      <c r="AQ12" s="9"/>
      <c r="AR12" s="1">
        <f>SUM(AM12:AQ12)</f>
        <v>28</v>
      </c>
      <c r="AS12" s="9"/>
      <c r="AT12" s="9"/>
      <c r="AU12" s="9"/>
      <c r="AV12" s="9"/>
      <c r="AW12" s="1">
        <f>SUM(AR12:AV12)</f>
        <v>28</v>
      </c>
      <c r="AX12" s="9"/>
      <c r="AY12" s="9"/>
      <c r="AZ12" s="9"/>
      <c r="BA12" s="9"/>
      <c r="BB12" s="1">
        <f>SUM(AW12:BA12)</f>
        <v>28</v>
      </c>
      <c r="BC12" s="9"/>
      <c r="BD12" s="9"/>
      <c r="BE12" s="9"/>
      <c r="BF12" s="9"/>
      <c r="BG12" s="1">
        <f>SUM(BB12:BF12)</f>
        <v>28</v>
      </c>
      <c r="BH12" s="9"/>
      <c r="BI12" s="9"/>
      <c r="BJ12" s="9"/>
      <c r="BK12" s="9"/>
      <c r="BL12" s="1">
        <f>SUM(BG12:BK12)</f>
        <v>28</v>
      </c>
      <c r="BM12" s="9"/>
      <c r="BN12" s="9"/>
      <c r="BO12" s="9"/>
      <c r="BP12" s="9"/>
      <c r="BQ12" s="1">
        <f>SUM(BL12:BP12)</f>
        <v>28</v>
      </c>
    </row>
    <row r="13" spans="1:69" x14ac:dyDescent="0.25">
      <c r="A13" s="1" t="s">
        <v>360</v>
      </c>
      <c r="B13" s="1"/>
      <c r="C13" s="1"/>
      <c r="D13" s="1"/>
      <c r="E13" s="12"/>
      <c r="F13" s="1"/>
      <c r="G13" s="1"/>
      <c r="H13" s="49"/>
      <c r="I13" s="49"/>
      <c r="J13" s="49"/>
      <c r="K13" s="12"/>
      <c r="L13" s="12"/>
      <c r="M13" s="1">
        <f t="shared" ref="M13:BL13" si="15">SUM(M11:M12)</f>
        <v>3</v>
      </c>
      <c r="N13" s="1">
        <f t="shared" si="15"/>
        <v>5</v>
      </c>
      <c r="O13" s="1">
        <f t="shared" si="15"/>
        <v>0</v>
      </c>
      <c r="P13" s="1">
        <f t="shared" si="15"/>
        <v>28</v>
      </c>
      <c r="Q13" s="1">
        <f t="shared" si="15"/>
        <v>0</v>
      </c>
      <c r="R13" s="1">
        <f t="shared" si="15"/>
        <v>0</v>
      </c>
      <c r="S13" s="1">
        <f t="shared" si="15"/>
        <v>0</v>
      </c>
      <c r="T13" s="1">
        <f t="shared" si="15"/>
        <v>28</v>
      </c>
      <c r="U13" s="1">
        <f t="shared" si="15"/>
        <v>0</v>
      </c>
      <c r="V13" s="1">
        <f t="shared" si="15"/>
        <v>0</v>
      </c>
      <c r="W13" s="1">
        <f t="shared" si="15"/>
        <v>0</v>
      </c>
      <c r="X13" s="1">
        <f t="shared" si="15"/>
        <v>28</v>
      </c>
      <c r="Y13" s="1">
        <f t="shared" si="15"/>
        <v>0</v>
      </c>
      <c r="Z13" s="1">
        <f t="shared" si="15"/>
        <v>0</v>
      </c>
      <c r="AA13" s="1">
        <f t="shared" si="15"/>
        <v>0</v>
      </c>
      <c r="AB13" s="1">
        <f t="shared" si="15"/>
        <v>0</v>
      </c>
      <c r="AC13" s="1">
        <f t="shared" si="15"/>
        <v>28</v>
      </c>
      <c r="AD13" s="1">
        <f t="shared" si="15"/>
        <v>0</v>
      </c>
      <c r="AE13" s="1">
        <f t="shared" si="15"/>
        <v>0</v>
      </c>
      <c r="AF13" s="1">
        <f t="shared" si="15"/>
        <v>0</v>
      </c>
      <c r="AG13" s="1">
        <f t="shared" si="15"/>
        <v>0</v>
      </c>
      <c r="AH13" s="1">
        <f t="shared" si="15"/>
        <v>28</v>
      </c>
      <c r="AI13" s="1">
        <f t="shared" si="15"/>
        <v>0</v>
      </c>
      <c r="AJ13" s="1">
        <f t="shared" si="15"/>
        <v>0</v>
      </c>
      <c r="AK13" s="1">
        <f t="shared" si="15"/>
        <v>0</v>
      </c>
      <c r="AL13" s="1">
        <f t="shared" si="15"/>
        <v>0</v>
      </c>
      <c r="AM13" s="1">
        <f t="shared" si="15"/>
        <v>28</v>
      </c>
      <c r="AN13" s="1">
        <f t="shared" si="15"/>
        <v>0</v>
      </c>
      <c r="AO13" s="1">
        <f t="shared" si="15"/>
        <v>0</v>
      </c>
      <c r="AP13" s="1">
        <f t="shared" si="15"/>
        <v>0</v>
      </c>
      <c r="AQ13" s="1">
        <f t="shared" si="15"/>
        <v>0</v>
      </c>
      <c r="AR13" s="1">
        <f t="shared" si="15"/>
        <v>28</v>
      </c>
      <c r="AS13" s="1">
        <f t="shared" si="15"/>
        <v>0</v>
      </c>
      <c r="AT13" s="1">
        <f t="shared" si="15"/>
        <v>0</v>
      </c>
      <c r="AU13" s="1">
        <f t="shared" si="15"/>
        <v>0</v>
      </c>
      <c r="AV13" s="1">
        <f t="shared" si="15"/>
        <v>0</v>
      </c>
      <c r="AW13" s="1">
        <f t="shared" si="15"/>
        <v>28</v>
      </c>
      <c r="AX13" s="1">
        <f t="shared" si="15"/>
        <v>0</v>
      </c>
      <c r="AY13" s="1">
        <f t="shared" si="15"/>
        <v>0</v>
      </c>
      <c r="AZ13" s="1">
        <f t="shared" si="15"/>
        <v>0</v>
      </c>
      <c r="BA13" s="1">
        <f t="shared" si="15"/>
        <v>0</v>
      </c>
      <c r="BB13" s="1">
        <f t="shared" si="15"/>
        <v>28</v>
      </c>
      <c r="BC13" s="1">
        <f t="shared" si="15"/>
        <v>0</v>
      </c>
      <c r="BD13" s="1">
        <f t="shared" si="15"/>
        <v>0</v>
      </c>
      <c r="BE13" s="1">
        <f t="shared" si="15"/>
        <v>0</v>
      </c>
      <c r="BF13" s="1">
        <f t="shared" si="15"/>
        <v>0</v>
      </c>
      <c r="BG13" s="1">
        <f t="shared" si="15"/>
        <v>28</v>
      </c>
      <c r="BH13" s="1">
        <f t="shared" si="15"/>
        <v>0</v>
      </c>
      <c r="BI13" s="1">
        <f t="shared" si="15"/>
        <v>0</v>
      </c>
      <c r="BJ13" s="1">
        <f t="shared" si="15"/>
        <v>0</v>
      </c>
      <c r="BK13" s="1">
        <f t="shared" si="15"/>
        <v>0</v>
      </c>
      <c r="BL13" s="1">
        <f t="shared" si="15"/>
        <v>28</v>
      </c>
      <c r="BM13" s="1">
        <f>SUM(BM11:BM12)</f>
        <v>0</v>
      </c>
      <c r="BN13" s="1">
        <f>SUM(BN11:BN12)</f>
        <v>0</v>
      </c>
      <c r="BO13" s="1">
        <f>SUM(BO11:BO12)</f>
        <v>0</v>
      </c>
      <c r="BP13" s="1">
        <f>SUM(BP11:BP12)</f>
        <v>0</v>
      </c>
      <c r="BQ13" s="1">
        <f>SUM(BQ11:BQ12)</f>
        <v>28</v>
      </c>
    </row>
    <row r="14" spans="1:69" x14ac:dyDescent="0.25">
      <c r="A14" s="1"/>
      <c r="B14" s="1" t="s">
        <v>31</v>
      </c>
      <c r="C14" s="1">
        <f>COUNT(C12:C12)</f>
        <v>1</v>
      </c>
      <c r="D14" s="1"/>
      <c r="E14" s="12">
        <f>SUM(E11:E12)</f>
        <v>46</v>
      </c>
      <c r="F14" s="1">
        <f>SUM(F11:F12)</f>
        <v>47</v>
      </c>
      <c r="G14" s="2">
        <f>$BQ13/F14</f>
        <v>0.5957446808510638</v>
      </c>
      <c r="H14" s="49">
        <f>+H12</f>
        <v>20</v>
      </c>
      <c r="I14" s="49">
        <f>+I12</f>
        <v>20</v>
      </c>
      <c r="J14" s="49">
        <f>SUM(J11:J12)</f>
        <v>0</v>
      </c>
      <c r="K14" s="12"/>
      <c r="L14" s="12"/>
      <c r="M14" s="1"/>
      <c r="N14" s="1"/>
      <c r="O14" s="1"/>
      <c r="P14" s="2">
        <f>P13/F14</f>
        <v>0.5957446808510638</v>
      </c>
      <c r="Q14" s="1">
        <f>M13+Q13</f>
        <v>3</v>
      </c>
      <c r="R14" s="1">
        <f>N13+R13</f>
        <v>5</v>
      </c>
      <c r="S14" s="1">
        <f>O13+S13</f>
        <v>0</v>
      </c>
      <c r="T14" s="2">
        <f>T13/F14</f>
        <v>0.5957446808510638</v>
      </c>
      <c r="U14" s="1">
        <f>Q14+U13</f>
        <v>3</v>
      </c>
      <c r="V14" s="1">
        <f>R14+V13</f>
        <v>5</v>
      </c>
      <c r="W14" s="1">
        <f>S14+W13</f>
        <v>0</v>
      </c>
      <c r="X14" s="2">
        <f>X13/F14</f>
        <v>0.5957446808510638</v>
      </c>
      <c r="Y14" s="1"/>
      <c r="Z14" s="1">
        <f>U14+Z13</f>
        <v>3</v>
      </c>
      <c r="AA14" s="1">
        <f>V14+AA13</f>
        <v>5</v>
      </c>
      <c r="AB14" s="1">
        <f>W14+AB13</f>
        <v>0</v>
      </c>
      <c r="AC14" s="2">
        <f>AC13/F14</f>
        <v>0.5957446808510638</v>
      </c>
      <c r="AD14" s="1"/>
      <c r="AE14" s="1">
        <f>Z14+AE13</f>
        <v>3</v>
      </c>
      <c r="AF14" s="1">
        <f>AA14+AF13</f>
        <v>5</v>
      </c>
      <c r="AG14" s="1">
        <f>AB14+AG13</f>
        <v>0</v>
      </c>
      <c r="AH14" s="2">
        <f>AH13/F14</f>
        <v>0.5957446808510638</v>
      </c>
      <c r="AI14" s="1"/>
      <c r="AJ14" s="1">
        <f>AE14+AJ13</f>
        <v>3</v>
      </c>
      <c r="AK14" s="1">
        <f>AF14+AK13</f>
        <v>5</v>
      </c>
      <c r="AL14" s="1">
        <f>AG14+AL13</f>
        <v>0</v>
      </c>
      <c r="AM14" s="2">
        <f>AM13/F14</f>
        <v>0.5957446808510638</v>
      </c>
      <c r="AN14" s="1"/>
      <c r="AO14" s="1">
        <f>AJ14+AO13</f>
        <v>3</v>
      </c>
      <c r="AP14" s="1">
        <f>AK14+AP13</f>
        <v>5</v>
      </c>
      <c r="AQ14" s="1">
        <f>AL14+AQ13</f>
        <v>0</v>
      </c>
      <c r="AR14" s="2">
        <f>AR13/F14</f>
        <v>0.5957446808510638</v>
      </c>
      <c r="AS14" s="1"/>
      <c r="AT14" s="1">
        <f>AO14+AT13</f>
        <v>3</v>
      </c>
      <c r="AU14" s="1">
        <f>AP14+AU13</f>
        <v>5</v>
      </c>
      <c r="AV14" s="1">
        <f>AQ14+AV13</f>
        <v>0</v>
      </c>
      <c r="AW14" s="2">
        <f>AW13/F14</f>
        <v>0.5957446808510638</v>
      </c>
      <c r="AX14" s="1"/>
      <c r="AY14" s="1">
        <f>AT14+AY13</f>
        <v>3</v>
      </c>
      <c r="AZ14" s="1">
        <f>AU14+AZ13</f>
        <v>5</v>
      </c>
      <c r="BA14" s="1">
        <f>AV14+BA13</f>
        <v>0</v>
      </c>
      <c r="BB14" s="2">
        <f>BB13/F14</f>
        <v>0.5957446808510638</v>
      </c>
      <c r="BC14" s="1"/>
      <c r="BD14" s="1">
        <f>AY14+BD13</f>
        <v>3</v>
      </c>
      <c r="BE14" s="1">
        <f>AZ14+BE13</f>
        <v>5</v>
      </c>
      <c r="BF14" s="1">
        <f>BA14+BF13</f>
        <v>0</v>
      </c>
      <c r="BG14" s="2">
        <f>BG13/F14</f>
        <v>0.5957446808510638</v>
      </c>
      <c r="BH14" s="1"/>
      <c r="BI14" s="1">
        <f>BD14+BI13</f>
        <v>3</v>
      </c>
      <c r="BJ14" s="1">
        <f>BE14+BJ13</f>
        <v>5</v>
      </c>
      <c r="BK14" s="1">
        <f>BF14+BK13</f>
        <v>0</v>
      </c>
      <c r="BL14" s="2">
        <f>BL13/F14</f>
        <v>0.5957446808510638</v>
      </c>
      <c r="BM14" s="1"/>
      <c r="BN14" s="1">
        <f>BI14+BN13</f>
        <v>3</v>
      </c>
      <c r="BO14" s="1">
        <f>BJ14+BO13</f>
        <v>5</v>
      </c>
      <c r="BP14" s="1">
        <f>BK14+BP13</f>
        <v>0</v>
      </c>
      <c r="BQ14" s="2">
        <f>BQ13/F14</f>
        <v>0.5957446808510638</v>
      </c>
    </row>
    <row r="15" spans="1:69" x14ac:dyDescent="0.25">
      <c r="G15" s="30"/>
      <c r="P15" s="30"/>
      <c r="T15" s="30"/>
      <c r="X15" s="30"/>
      <c r="AC15" s="30"/>
      <c r="AH15" s="30"/>
      <c r="AM15" s="30"/>
      <c r="AR15" s="30"/>
      <c r="AW15" s="30"/>
      <c r="BB15" s="30"/>
      <c r="BG15" s="30"/>
      <c r="BL15" s="30"/>
      <c r="BQ15" s="30"/>
    </row>
    <row r="16" spans="1:69" x14ac:dyDescent="0.25">
      <c r="A16" s="18" t="s">
        <v>110</v>
      </c>
      <c r="B16" s="1"/>
      <c r="C16" s="1"/>
      <c r="D16" s="1"/>
      <c r="E16" s="175"/>
      <c r="F16" s="1"/>
      <c r="G16" s="2"/>
      <c r="H16" s="49"/>
      <c r="I16" s="49"/>
      <c r="J16" s="49"/>
      <c r="K16" s="12" t="s">
        <v>384</v>
      </c>
      <c r="L16" s="12" t="s">
        <v>384</v>
      </c>
      <c r="M16" s="9"/>
      <c r="N16" s="9"/>
      <c r="O16" s="9"/>
      <c r="P16" s="49">
        <f>+H16</f>
        <v>0</v>
      </c>
      <c r="Q16" s="9"/>
      <c r="R16" s="9"/>
      <c r="S16" s="9"/>
      <c r="T16" s="1">
        <f>SUM(P16:S16)</f>
        <v>0</v>
      </c>
      <c r="U16" s="9"/>
      <c r="V16" s="9"/>
      <c r="W16" s="9"/>
      <c r="X16" s="1">
        <f>SUM(T16:W16)</f>
        <v>0</v>
      </c>
      <c r="Y16" s="9"/>
      <c r="Z16" s="9"/>
      <c r="AA16" s="9"/>
      <c r="AB16" s="9"/>
      <c r="AC16" s="1">
        <f>SUM(X16:AB16)</f>
        <v>0</v>
      </c>
      <c r="AD16" s="9"/>
      <c r="AE16" s="9"/>
      <c r="AF16" s="9"/>
      <c r="AG16" s="9"/>
      <c r="AH16" s="1">
        <f>SUM(AC16:AG16)</f>
        <v>0</v>
      </c>
      <c r="AI16" s="9"/>
      <c r="AJ16" s="9"/>
      <c r="AK16" s="9"/>
      <c r="AL16" s="9"/>
      <c r="AM16" s="1">
        <f>SUM(AH16:AL16)</f>
        <v>0</v>
      </c>
      <c r="AN16" s="9"/>
      <c r="AO16" s="9"/>
      <c r="AP16" s="9"/>
      <c r="AQ16" s="9"/>
      <c r="AR16" s="1">
        <f>SUM(AM16:AQ16)</f>
        <v>0</v>
      </c>
      <c r="AS16" s="9"/>
      <c r="AT16" s="9"/>
      <c r="AU16" s="9"/>
      <c r="AV16" s="9"/>
      <c r="AW16" s="1">
        <f>SUM(AR16:AV16)</f>
        <v>0</v>
      </c>
      <c r="AX16" s="9"/>
      <c r="AY16" s="9"/>
      <c r="AZ16" s="9"/>
      <c r="BA16" s="9"/>
      <c r="BB16" s="1">
        <f>SUM(AW16:BA16)</f>
        <v>0</v>
      </c>
      <c r="BC16" s="9"/>
      <c r="BD16" s="9"/>
      <c r="BE16" s="9"/>
      <c r="BF16" s="9"/>
      <c r="BG16" s="1">
        <f>SUM(BB16:BF16)</f>
        <v>0</v>
      </c>
      <c r="BH16" s="9"/>
      <c r="BI16" s="9"/>
      <c r="BJ16" s="9"/>
      <c r="BK16" s="9"/>
      <c r="BL16" s="1">
        <f>SUM(BG16:BK16)</f>
        <v>0</v>
      </c>
      <c r="BM16" s="9"/>
      <c r="BN16" s="9"/>
      <c r="BO16" s="9"/>
      <c r="BP16" s="9"/>
      <c r="BQ16" s="1">
        <f>SUM(BL16:BP16)</f>
        <v>0</v>
      </c>
    </row>
    <row r="17" spans="1:69" x14ac:dyDescent="0.25">
      <c r="A17" s="1" t="s">
        <v>360</v>
      </c>
      <c r="B17" s="17" t="s">
        <v>111</v>
      </c>
      <c r="C17" s="12">
        <v>1</v>
      </c>
      <c r="D17" s="10">
        <v>738</v>
      </c>
      <c r="E17" s="176">
        <v>43</v>
      </c>
      <c r="F17" s="1">
        <f>E17+1</f>
        <v>44</v>
      </c>
      <c r="G17" s="2">
        <f>$BQ17/F17</f>
        <v>0.95454545454545459</v>
      </c>
      <c r="H17" s="49">
        <v>13</v>
      </c>
      <c r="I17" s="49">
        <f>+H17+J17</f>
        <v>14</v>
      </c>
      <c r="J17" s="58">
        <v>1</v>
      </c>
      <c r="K17" s="12" t="s">
        <v>384</v>
      </c>
      <c r="L17" s="12" t="s">
        <v>384</v>
      </c>
      <c r="M17" s="9"/>
      <c r="N17" s="9"/>
      <c r="O17" s="9"/>
      <c r="P17" s="49">
        <f>H17+SUM(M17:O17)</f>
        <v>13</v>
      </c>
      <c r="Q17" s="9"/>
      <c r="R17" s="9">
        <v>29</v>
      </c>
      <c r="S17" s="9"/>
      <c r="T17" s="1">
        <f>SUM(P17:S17)</f>
        <v>42</v>
      </c>
      <c r="U17" s="9"/>
      <c r="V17" s="9"/>
      <c r="W17" s="9"/>
      <c r="X17" s="1">
        <f>SUM(T17:W17)</f>
        <v>42</v>
      </c>
      <c r="Y17" s="9"/>
      <c r="Z17" s="9"/>
      <c r="AA17" s="9"/>
      <c r="AB17" s="9"/>
      <c r="AC17" s="1">
        <f>SUM(X17:AB17)</f>
        <v>42</v>
      </c>
      <c r="AD17" s="9"/>
      <c r="AE17" s="9"/>
      <c r="AF17" s="9"/>
      <c r="AG17" s="9"/>
      <c r="AH17" s="1">
        <f>SUM(AC17:AG17)</f>
        <v>42</v>
      </c>
      <c r="AI17" s="9"/>
      <c r="AJ17" s="9"/>
      <c r="AK17" s="9"/>
      <c r="AL17" s="9"/>
      <c r="AM17" s="1">
        <f>SUM(AH17:AL17)</f>
        <v>42</v>
      </c>
      <c r="AN17" s="9"/>
      <c r="AO17" s="9"/>
      <c r="AP17" s="9"/>
      <c r="AQ17" s="9"/>
      <c r="AR17" s="1">
        <f>SUM(AM17:AQ17)</f>
        <v>42</v>
      </c>
      <c r="AS17" s="9"/>
      <c r="AT17" s="9"/>
      <c r="AU17" s="9"/>
      <c r="AV17" s="9"/>
      <c r="AW17" s="1">
        <f>SUM(AR17:AV17)</f>
        <v>42</v>
      </c>
      <c r="AX17" s="9"/>
      <c r="AY17" s="9"/>
      <c r="AZ17" s="9"/>
      <c r="BA17" s="9"/>
      <c r="BB17" s="1">
        <f>SUM(AW17:BA17)</f>
        <v>42</v>
      </c>
      <c r="BC17" s="9"/>
      <c r="BD17" s="9"/>
      <c r="BE17" s="9"/>
      <c r="BF17" s="9"/>
      <c r="BG17" s="1">
        <f>SUM(BB17:BF17)</f>
        <v>42</v>
      </c>
      <c r="BH17" s="9"/>
      <c r="BI17" s="9"/>
      <c r="BJ17" s="9"/>
      <c r="BK17" s="9"/>
      <c r="BL17" s="1">
        <f>SUM(BG17:BK17)</f>
        <v>42</v>
      </c>
      <c r="BM17" s="9"/>
      <c r="BN17" s="9"/>
      <c r="BO17" s="9"/>
      <c r="BP17" s="9"/>
      <c r="BQ17" s="1">
        <f>SUM(BL17:BP17)</f>
        <v>42</v>
      </c>
    </row>
    <row r="18" spans="1:69" x14ac:dyDescent="0.25">
      <c r="A18" s="4" t="s">
        <v>360</v>
      </c>
      <c r="B18" s="4" t="s">
        <v>112</v>
      </c>
      <c r="C18" s="14">
        <v>6</v>
      </c>
      <c r="D18" s="4"/>
      <c r="E18" s="14">
        <v>25</v>
      </c>
      <c r="F18" s="1">
        <f t="shared" ref="F18:F19" si="16">E18+1</f>
        <v>26</v>
      </c>
      <c r="G18" s="2">
        <f>$BQ18/F18</f>
        <v>1.0384615384615385</v>
      </c>
      <c r="H18" s="53">
        <v>19</v>
      </c>
      <c r="I18" s="49">
        <f>+H18+J18</f>
        <v>19</v>
      </c>
      <c r="J18" s="53"/>
      <c r="K18" s="12" t="s">
        <v>384</v>
      </c>
      <c r="L18" s="12">
        <v>2026</v>
      </c>
      <c r="M18" s="1"/>
      <c r="N18" s="1">
        <v>2</v>
      </c>
      <c r="O18" s="1"/>
      <c r="P18" s="49">
        <f>H18+SUM(M18:O18)</f>
        <v>21</v>
      </c>
      <c r="Q18" s="1"/>
      <c r="R18" s="1">
        <v>6</v>
      </c>
      <c r="S18" s="1"/>
      <c r="T18" s="1">
        <f>SUM(P18:S18)</f>
        <v>27</v>
      </c>
      <c r="U18" s="1"/>
      <c r="V18" s="1"/>
      <c r="W18" s="1"/>
      <c r="X18" s="1">
        <f>SUM(T18:W18)</f>
        <v>27</v>
      </c>
      <c r="Y18" s="1"/>
      <c r="Z18" s="1"/>
      <c r="AA18" s="1"/>
      <c r="AB18" s="1"/>
      <c r="AC18" s="1">
        <f>SUM(X18:AB18)</f>
        <v>27</v>
      </c>
      <c r="AD18" s="1"/>
      <c r="AE18" s="1"/>
      <c r="AF18" s="1"/>
      <c r="AG18" s="1"/>
      <c r="AH18" s="1">
        <f>SUM(AC18:AG18)</f>
        <v>27</v>
      </c>
      <c r="AI18" s="1"/>
      <c r="AJ18" s="1"/>
      <c r="AK18" s="1"/>
      <c r="AL18" s="1"/>
      <c r="AM18" s="1">
        <f>SUM(AH18:AL18)</f>
        <v>27</v>
      </c>
      <c r="AN18" s="1"/>
      <c r="AO18" s="1"/>
      <c r="AP18" s="1"/>
      <c r="AQ18" s="1"/>
      <c r="AR18" s="1">
        <f>SUM(AM18:AQ18)</f>
        <v>27</v>
      </c>
      <c r="AS18" s="1"/>
      <c r="AT18" s="81"/>
      <c r="AU18" s="1"/>
      <c r="AV18" s="81"/>
      <c r="AW18" s="1">
        <f>SUM(AR18:AV18)</f>
        <v>27</v>
      </c>
      <c r="AX18" s="81"/>
      <c r="AY18" s="1"/>
      <c r="AZ18" s="1"/>
      <c r="BA18" s="82"/>
      <c r="BB18" s="1">
        <f>SUM(AW18:BA18)</f>
        <v>27</v>
      </c>
      <c r="BC18" s="1"/>
      <c r="BD18" s="1"/>
      <c r="BE18" s="1"/>
      <c r="BF18" s="1"/>
      <c r="BG18" s="1">
        <f>SUM(BB18:BF18)</f>
        <v>27</v>
      </c>
      <c r="BH18" s="35"/>
      <c r="BI18" s="1"/>
      <c r="BJ18" s="1"/>
      <c r="BK18" s="1"/>
      <c r="BL18" s="1">
        <f>SUM(BG18:BK18)</f>
        <v>27</v>
      </c>
      <c r="BM18" s="1"/>
      <c r="BN18" s="1"/>
      <c r="BO18" s="1"/>
      <c r="BP18" s="1"/>
      <c r="BQ18" s="1">
        <f>SUM(BL18:BP18)</f>
        <v>27</v>
      </c>
    </row>
    <row r="19" spans="1:69" x14ac:dyDescent="0.25">
      <c r="A19" s="1" t="s">
        <v>360</v>
      </c>
      <c r="B19" s="4" t="s">
        <v>113</v>
      </c>
      <c r="C19" s="14">
        <v>69</v>
      </c>
      <c r="D19" s="10">
        <v>775</v>
      </c>
      <c r="E19" s="176">
        <v>27</v>
      </c>
      <c r="F19" s="1">
        <f t="shared" si="16"/>
        <v>28</v>
      </c>
      <c r="G19" s="2">
        <f>$BQ19/F19</f>
        <v>0.8214285714285714</v>
      </c>
      <c r="H19" s="49">
        <v>23</v>
      </c>
      <c r="I19" s="49">
        <f>+H19+J19</f>
        <v>23</v>
      </c>
      <c r="J19" s="58"/>
      <c r="K19" s="12">
        <v>2027</v>
      </c>
      <c r="L19" s="12">
        <v>2026</v>
      </c>
      <c r="M19" s="9"/>
      <c r="N19" s="9"/>
      <c r="O19" s="9"/>
      <c r="P19" s="49">
        <f>H19+SUM(M19:O19)</f>
        <v>23</v>
      </c>
      <c r="Q19" s="9"/>
      <c r="R19" s="9"/>
      <c r="S19" s="9"/>
      <c r="T19" s="1">
        <f>SUM(P19:S19)</f>
        <v>23</v>
      </c>
      <c r="U19" s="9"/>
      <c r="V19" s="9"/>
      <c r="W19" s="9"/>
      <c r="X19" s="1">
        <f>SUM(T19:W19)</f>
        <v>23</v>
      </c>
      <c r="Y19" s="9"/>
      <c r="Z19" s="9"/>
      <c r="AA19" s="9"/>
      <c r="AB19" s="9"/>
      <c r="AC19" s="1">
        <f>SUM(X19:AB19)</f>
        <v>23</v>
      </c>
      <c r="AD19" s="9"/>
      <c r="AE19" s="9"/>
      <c r="AF19" s="9"/>
      <c r="AG19" s="9"/>
      <c r="AH19" s="1">
        <f>SUM(AC19:AG19)</f>
        <v>23</v>
      </c>
      <c r="AI19" s="9"/>
      <c r="AJ19" s="9"/>
      <c r="AK19" s="9"/>
      <c r="AL19" s="9"/>
      <c r="AM19" s="1">
        <f>SUM(AH19:AL19)</f>
        <v>23</v>
      </c>
      <c r="AN19" s="9"/>
      <c r="AO19" s="9"/>
      <c r="AP19" s="9"/>
      <c r="AQ19" s="9"/>
      <c r="AR19" s="1">
        <f>SUM(AM19:AQ19)</f>
        <v>23</v>
      </c>
      <c r="AS19" s="9"/>
      <c r="AT19" s="9"/>
      <c r="AU19" s="9"/>
      <c r="AV19" s="9"/>
      <c r="AW19" s="1">
        <f>SUM(AR19:AV19)</f>
        <v>23</v>
      </c>
      <c r="AX19" s="9"/>
      <c r="AY19" s="9"/>
      <c r="AZ19" s="9"/>
      <c r="BA19" s="9"/>
      <c r="BB19" s="1">
        <f>SUM(AW19:BA19)</f>
        <v>23</v>
      </c>
      <c r="BC19" s="9"/>
      <c r="BD19" s="9"/>
      <c r="BE19" s="9"/>
      <c r="BF19" s="9"/>
      <c r="BG19" s="1">
        <f>SUM(BB19:BF19)</f>
        <v>23</v>
      </c>
      <c r="BH19" s="9"/>
      <c r="BI19" s="9"/>
      <c r="BJ19" s="9"/>
      <c r="BK19" s="9"/>
      <c r="BL19" s="1">
        <f>SUM(BG19:BK19)</f>
        <v>23</v>
      </c>
      <c r="BM19" s="9"/>
      <c r="BN19" s="9"/>
      <c r="BO19" s="9"/>
      <c r="BP19" s="9"/>
      <c r="BQ19" s="1">
        <f>SUM(BL19:BP19)</f>
        <v>23</v>
      </c>
    </row>
    <row r="20" spans="1:69" x14ac:dyDescent="0.25">
      <c r="A20" s="1"/>
      <c r="D20" s="1"/>
      <c r="E20" s="12"/>
      <c r="F20" s="1"/>
      <c r="G20" s="1"/>
      <c r="H20" s="49"/>
      <c r="I20" s="49"/>
      <c r="J20" s="49"/>
      <c r="K20" s="12"/>
      <c r="L20" s="12"/>
      <c r="M20" s="1">
        <f>SUM(M17:M19)</f>
        <v>0</v>
      </c>
      <c r="N20" s="1">
        <f>SUM(N17:N19)</f>
        <v>2</v>
      </c>
      <c r="O20" s="1">
        <f>SUM(O17:O19)</f>
        <v>0</v>
      </c>
      <c r="P20" s="49">
        <f>SUM(P16:P19)</f>
        <v>57</v>
      </c>
      <c r="Q20" s="1">
        <f>SUM(Q17:Q19)</f>
        <v>0</v>
      </c>
      <c r="R20" s="1">
        <f>SUM(R17:R19)</f>
        <v>35</v>
      </c>
      <c r="S20" s="1">
        <f>SUM(S17:S19)</f>
        <v>0</v>
      </c>
      <c r="T20" s="1">
        <f>SUM(T16:T19)</f>
        <v>92</v>
      </c>
      <c r="U20" s="1">
        <f>SUM(U17:U19)</f>
        <v>0</v>
      </c>
      <c r="V20" s="1">
        <f>SUM(V17:V19)</f>
        <v>0</v>
      </c>
      <c r="W20" s="1">
        <f>SUM(W17:W19)</f>
        <v>0</v>
      </c>
      <c r="X20" s="1">
        <f>SUM(X16:X19)</f>
        <v>92</v>
      </c>
      <c r="Y20" s="1">
        <f>SUM(Y17:Y19)</f>
        <v>0</v>
      </c>
      <c r="Z20" s="1">
        <f>SUM(Z17:Z19)</f>
        <v>0</v>
      </c>
      <c r="AA20" s="1">
        <f>SUM(AA17:AA19)</f>
        <v>0</v>
      </c>
      <c r="AB20" s="1">
        <f>SUM(AB17:AB19)</f>
        <v>0</v>
      </c>
      <c r="AC20" s="1">
        <f>SUM(AC16:AC19)</f>
        <v>92</v>
      </c>
      <c r="AD20" s="1">
        <f>SUM(AD17:AD19)</f>
        <v>0</v>
      </c>
      <c r="AE20" s="1">
        <f>SUM(AE17:AE19)</f>
        <v>0</v>
      </c>
      <c r="AF20" s="1">
        <f>SUM(AF17:AF19)</f>
        <v>0</v>
      </c>
      <c r="AG20" s="1">
        <f>SUM(AG17:AG19)</f>
        <v>0</v>
      </c>
      <c r="AH20" s="1">
        <f>SUM(AH16:AH19)</f>
        <v>92</v>
      </c>
      <c r="AI20" s="1">
        <f t="shared" ref="AI20:BP20" si="17">SUM(AI17:AI19)</f>
        <v>0</v>
      </c>
      <c r="AJ20" s="1">
        <f t="shared" si="17"/>
        <v>0</v>
      </c>
      <c r="AK20" s="1">
        <f t="shared" si="17"/>
        <v>0</v>
      </c>
      <c r="AL20" s="1">
        <f t="shared" si="17"/>
        <v>0</v>
      </c>
      <c r="AM20" s="1">
        <f t="shared" si="17"/>
        <v>92</v>
      </c>
      <c r="AN20" s="1">
        <f t="shared" si="17"/>
        <v>0</v>
      </c>
      <c r="AO20" s="1">
        <f t="shared" si="17"/>
        <v>0</v>
      </c>
      <c r="AP20" s="1">
        <f t="shared" si="17"/>
        <v>0</v>
      </c>
      <c r="AQ20" s="1">
        <f t="shared" si="17"/>
        <v>0</v>
      </c>
      <c r="AR20" s="1">
        <f t="shared" si="17"/>
        <v>92</v>
      </c>
      <c r="AS20" s="1">
        <f t="shared" si="17"/>
        <v>0</v>
      </c>
      <c r="AT20" s="1">
        <f t="shared" si="17"/>
        <v>0</v>
      </c>
      <c r="AU20" s="1">
        <f t="shared" si="17"/>
        <v>0</v>
      </c>
      <c r="AV20" s="1">
        <f t="shared" si="17"/>
        <v>0</v>
      </c>
      <c r="AW20" s="1">
        <f t="shared" si="17"/>
        <v>92</v>
      </c>
      <c r="AX20" s="1">
        <f t="shared" si="17"/>
        <v>0</v>
      </c>
      <c r="AY20" s="1">
        <f t="shared" si="17"/>
        <v>0</v>
      </c>
      <c r="AZ20" s="1">
        <f t="shared" si="17"/>
        <v>0</v>
      </c>
      <c r="BA20" s="1">
        <f t="shared" si="17"/>
        <v>0</v>
      </c>
      <c r="BB20" s="1">
        <f t="shared" si="17"/>
        <v>92</v>
      </c>
      <c r="BC20" s="1">
        <f t="shared" si="17"/>
        <v>0</v>
      </c>
      <c r="BD20" s="1">
        <f t="shared" si="17"/>
        <v>0</v>
      </c>
      <c r="BE20" s="1">
        <f t="shared" si="17"/>
        <v>0</v>
      </c>
      <c r="BF20" s="1">
        <f t="shared" si="17"/>
        <v>0</v>
      </c>
      <c r="BG20" s="1">
        <f t="shared" si="17"/>
        <v>92</v>
      </c>
      <c r="BH20" s="1">
        <f t="shared" si="17"/>
        <v>0</v>
      </c>
      <c r="BI20" s="1">
        <f t="shared" si="17"/>
        <v>0</v>
      </c>
      <c r="BJ20" s="1">
        <f t="shared" si="17"/>
        <v>0</v>
      </c>
      <c r="BK20" s="1">
        <f t="shared" si="17"/>
        <v>0</v>
      </c>
      <c r="BL20" s="1">
        <f t="shared" si="17"/>
        <v>92</v>
      </c>
      <c r="BM20" s="1">
        <f t="shared" si="17"/>
        <v>0</v>
      </c>
      <c r="BN20" s="1">
        <f t="shared" si="17"/>
        <v>0</v>
      </c>
      <c r="BO20" s="1">
        <f t="shared" si="17"/>
        <v>0</v>
      </c>
      <c r="BP20" s="1">
        <f t="shared" si="17"/>
        <v>0</v>
      </c>
      <c r="BQ20" s="1">
        <f>SUM(BQ16:BQ19)+E16</f>
        <v>92</v>
      </c>
    </row>
    <row r="21" spans="1:69" x14ac:dyDescent="0.25">
      <c r="A21" s="4"/>
      <c r="B21" s="1" t="s">
        <v>31</v>
      </c>
      <c r="C21" s="1">
        <f>COUNT(C17:C19)</f>
        <v>3</v>
      </c>
      <c r="D21" s="4"/>
      <c r="E21" s="12">
        <f>SUM(E16:E19)</f>
        <v>95</v>
      </c>
      <c r="F21" s="1">
        <f>SUM(E16:E19)+1</f>
        <v>96</v>
      </c>
      <c r="G21" s="2">
        <f>$BQ20/F21</f>
        <v>0.95833333333333337</v>
      </c>
      <c r="H21" s="53">
        <f>SUM(H16:H19)</f>
        <v>55</v>
      </c>
      <c r="I21" s="53">
        <f>SUM(I16:I19)</f>
        <v>56</v>
      </c>
      <c r="J21" s="53">
        <f>SUM(J16:J19)</f>
        <v>1</v>
      </c>
      <c r="K21" s="14"/>
      <c r="L21" s="14"/>
      <c r="M21" s="1">
        <f>SUM(M17:M19)</f>
        <v>0</v>
      </c>
      <c r="N21" s="1">
        <f>SUM(N17:N19)</f>
        <v>2</v>
      </c>
      <c r="O21" s="1">
        <f>SUM(O17:O19)</f>
        <v>0</v>
      </c>
      <c r="P21" s="2">
        <f>P20/F21</f>
        <v>0.59375</v>
      </c>
      <c r="Q21" s="1">
        <f>M20+Q20</f>
        <v>0</v>
      </c>
      <c r="R21" s="1">
        <f>N20+R20</f>
        <v>37</v>
      </c>
      <c r="S21" s="1">
        <f>O20+S20</f>
        <v>0</v>
      </c>
      <c r="T21" s="2">
        <f>T20/F21</f>
        <v>0.95833333333333337</v>
      </c>
      <c r="U21" s="1">
        <f>Q21+U20</f>
        <v>0</v>
      </c>
      <c r="V21" s="1">
        <f>R21+V20</f>
        <v>37</v>
      </c>
      <c r="W21" s="1">
        <f>S21+W20</f>
        <v>0</v>
      </c>
      <c r="X21" s="2">
        <f>X20/F21</f>
        <v>0.95833333333333337</v>
      </c>
      <c r="Y21" s="1"/>
      <c r="Z21" s="1">
        <f>U21+Z20</f>
        <v>0</v>
      </c>
      <c r="AA21" s="1">
        <f>V21+AA20</f>
        <v>37</v>
      </c>
      <c r="AB21" s="1">
        <f>W21+AB20</f>
        <v>0</v>
      </c>
      <c r="AC21" s="2">
        <f>AC20/F21</f>
        <v>0.95833333333333337</v>
      </c>
      <c r="AD21" s="1"/>
      <c r="AE21" s="1">
        <f>Z21+AE20</f>
        <v>0</v>
      </c>
      <c r="AF21" s="1">
        <f>AA21+AF20</f>
        <v>37</v>
      </c>
      <c r="AG21" s="1">
        <f>AB21+AG20</f>
        <v>0</v>
      </c>
      <c r="AH21" s="2">
        <f>AH20/F21</f>
        <v>0.95833333333333337</v>
      </c>
      <c r="AI21" s="1"/>
      <c r="AJ21" s="1">
        <f>AE21+AJ20</f>
        <v>0</v>
      </c>
      <c r="AK21" s="1">
        <f>AF21+AK20</f>
        <v>37</v>
      </c>
      <c r="AL21" s="1">
        <f>AG21+AL20</f>
        <v>0</v>
      </c>
      <c r="AM21" s="2">
        <f>AM20/F21</f>
        <v>0.95833333333333337</v>
      </c>
      <c r="AN21" s="1"/>
      <c r="AO21" s="1">
        <f>SUM(AJ21+AO17)</f>
        <v>0</v>
      </c>
      <c r="AP21" s="1">
        <f>SUM(AK21+AP17)</f>
        <v>37</v>
      </c>
      <c r="AQ21" s="1">
        <f>SUM(AL21+AQ17)</f>
        <v>0</v>
      </c>
      <c r="AR21" s="2">
        <f>AR20/F21</f>
        <v>0.95833333333333337</v>
      </c>
      <c r="AS21" s="1"/>
      <c r="AT21" s="1">
        <f>SUM(AO21+AT17)</f>
        <v>0</v>
      </c>
      <c r="AU21" s="1">
        <f>SUM(AP21+AU17)</f>
        <v>37</v>
      </c>
      <c r="AV21" s="1">
        <f>SUM(AQ21+AV17)</f>
        <v>0</v>
      </c>
      <c r="AW21" s="2">
        <f>AW20/F21</f>
        <v>0.95833333333333337</v>
      </c>
      <c r="AX21" s="1"/>
      <c r="AY21" s="1">
        <f>SUM(AT21+AY17)</f>
        <v>0</v>
      </c>
      <c r="AZ21" s="1">
        <f>SUM(AU21+AZ17)</f>
        <v>37</v>
      </c>
      <c r="BA21" s="1">
        <f>SUM(AV21+BA17)</f>
        <v>0</v>
      </c>
      <c r="BB21" s="2">
        <f>BB20/F21</f>
        <v>0.95833333333333337</v>
      </c>
      <c r="BC21" s="1"/>
      <c r="BD21" s="1">
        <f>SUM(AY21+BD17)</f>
        <v>0</v>
      </c>
      <c r="BE21" s="1">
        <f>SUM(AZ21+BE17)</f>
        <v>37</v>
      </c>
      <c r="BF21" s="1">
        <f>SUM(BA21+BF17)</f>
        <v>0</v>
      </c>
      <c r="BG21" s="2">
        <f>BG20/F21</f>
        <v>0.95833333333333337</v>
      </c>
      <c r="BH21" s="1"/>
      <c r="BI21" s="1">
        <f>SUM(BD21+BI17)</f>
        <v>0</v>
      </c>
      <c r="BJ21" s="1">
        <f>SUM(BE21+BJ17)</f>
        <v>37</v>
      </c>
      <c r="BK21" s="1">
        <f>SUM(BF21+BK17)</f>
        <v>0</v>
      </c>
      <c r="BL21" s="2">
        <f>BL20/F21</f>
        <v>0.95833333333333337</v>
      </c>
      <c r="BM21" s="1"/>
      <c r="BN21" s="1">
        <f>SUM(BI21+BN17)</f>
        <v>0</v>
      </c>
      <c r="BO21" s="1">
        <f>SUM(BJ21+BO17)</f>
        <v>37</v>
      </c>
      <c r="BP21" s="1">
        <f>SUM(BK21+BP17)</f>
        <v>0</v>
      </c>
      <c r="BQ21" s="2">
        <f>BQ20/F21</f>
        <v>0.95833333333333337</v>
      </c>
    </row>
    <row r="22" spans="1:69" x14ac:dyDescent="0.25">
      <c r="A22" s="4"/>
      <c r="B22" s="4"/>
      <c r="C22" s="4"/>
      <c r="D22" s="4"/>
      <c r="E22" s="14"/>
      <c r="F22" s="4"/>
      <c r="G22" s="4"/>
      <c r="H22" s="53"/>
      <c r="I22" s="53"/>
      <c r="J22" s="53"/>
      <c r="K22" s="14"/>
      <c r="L22" s="1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x14ac:dyDescent="0.25">
      <c r="A23" s="4"/>
      <c r="B23" s="4"/>
      <c r="C23" s="4"/>
      <c r="D23" s="4"/>
      <c r="E23" s="14"/>
      <c r="F23" s="4"/>
      <c r="G23" s="4"/>
      <c r="H23" s="53"/>
      <c r="I23" s="53"/>
      <c r="J23" s="53"/>
      <c r="K23" s="14"/>
      <c r="L23" s="1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</sheetData>
  <mergeCells count="12">
    <mergeCell ref="BM1:BQ1"/>
    <mergeCell ref="AI1:AM1"/>
    <mergeCell ref="M1:P1"/>
    <mergeCell ref="Q1:T1"/>
    <mergeCell ref="U1:X1"/>
    <mergeCell ref="Y1:AC1"/>
    <mergeCell ref="AD1:AH1"/>
    <mergeCell ref="AN1:AR1"/>
    <mergeCell ref="AS1:AW1"/>
    <mergeCell ref="AX1:BB1"/>
    <mergeCell ref="BC1:BG1"/>
    <mergeCell ref="BH1:BL1"/>
  </mergeCells>
  <phoneticPr fontId="7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BH18"/>
  <sheetViews>
    <sheetView zoomScale="150" zoomScaleNormal="150" zoomScaleSheetLayoutView="150" workbookViewId="0">
      <pane xSplit="12" ySplit="2" topLeftCell="M9" activePane="bottomRight" state="frozen"/>
      <selection pane="topRight" activeCell="A19" sqref="A19:XFD48"/>
      <selection pane="bottomLeft" activeCell="A19" sqref="A19:XFD48"/>
      <selection pane="bottomRight" activeCell="E14" sqref="E14"/>
    </sheetView>
  </sheetViews>
  <sheetFormatPr defaultColWidth="8.85546875" defaultRowHeight="15" x14ac:dyDescent="0.25"/>
  <cols>
    <col min="1" max="1" width="10.42578125" bestFit="1" customWidth="1"/>
    <col min="2" max="2" width="16.7109375" bestFit="1" customWidth="1"/>
    <col min="3" max="3" width="4.42578125" customWidth="1"/>
    <col min="4" max="4" width="6.42578125" hidden="1" customWidth="1"/>
    <col min="5" max="5" width="5.42578125" style="154" customWidth="1"/>
    <col min="6" max="6" width="5.140625" bestFit="1" customWidth="1"/>
    <col min="7" max="7" width="8.28515625" bestFit="1" customWidth="1"/>
    <col min="8" max="8" width="5.140625" style="56" customWidth="1"/>
    <col min="9" max="9" width="8.42578125" style="56" customWidth="1"/>
    <col min="10" max="10" width="5" style="56" customWidth="1"/>
    <col min="11" max="11" width="5.42578125" style="154" customWidth="1"/>
    <col min="12" max="12" width="8.28515625" style="154" bestFit="1" customWidth="1"/>
    <col min="13" max="15" width="3" customWidth="1"/>
    <col min="16" max="16" width="7" customWidth="1"/>
    <col min="17" max="19" width="3" customWidth="1"/>
    <col min="20" max="20" width="7.140625" customWidth="1"/>
    <col min="21" max="23" width="3" customWidth="1"/>
    <col min="24" max="24" width="7.140625" customWidth="1"/>
    <col min="25" max="27" width="3" customWidth="1"/>
    <col min="28" max="28" width="7.140625" customWidth="1"/>
    <col min="29" max="31" width="3" customWidth="1"/>
    <col min="32" max="32" width="7.140625" customWidth="1"/>
    <col min="33" max="35" width="3" customWidth="1"/>
    <col min="36" max="36" width="7.140625" customWidth="1"/>
    <col min="37" max="39" width="3" customWidth="1"/>
    <col min="40" max="40" width="7.140625" customWidth="1"/>
    <col min="41" max="43" width="3" customWidth="1"/>
    <col min="44" max="44" width="8" bestFit="1" customWidth="1"/>
    <col min="45" max="47" width="3" customWidth="1"/>
    <col min="48" max="48" width="8.140625" customWidth="1"/>
    <col min="49" max="49" width="3" customWidth="1"/>
    <col min="50" max="50" width="4.28515625" customWidth="1"/>
    <col min="51" max="51" width="3" customWidth="1"/>
    <col min="52" max="52" width="8" bestFit="1" customWidth="1"/>
    <col min="53" max="53" width="3" customWidth="1"/>
    <col min="54" max="54" width="4" customWidth="1"/>
    <col min="55" max="55" width="3" customWidth="1"/>
    <col min="56" max="56" width="8" bestFit="1" customWidth="1"/>
    <col min="57" max="57" width="3" customWidth="1"/>
    <col min="58" max="58" width="3.7109375" customWidth="1"/>
    <col min="59" max="59" width="3" customWidth="1"/>
    <col min="60" max="60" width="8" customWidth="1"/>
  </cols>
  <sheetData>
    <row r="1" spans="1:60" x14ac:dyDescent="0.25">
      <c r="A1" s="27"/>
      <c r="B1" s="27"/>
      <c r="C1" s="27"/>
      <c r="D1" s="27"/>
      <c r="E1" s="31"/>
      <c r="F1" s="27"/>
      <c r="G1" s="27"/>
      <c r="H1" s="54"/>
      <c r="I1" s="54"/>
      <c r="J1" s="27"/>
      <c r="K1" s="31"/>
      <c r="L1" s="31"/>
      <c r="M1" s="223" t="s">
        <v>0</v>
      </c>
      <c r="N1" s="221"/>
      <c r="O1" s="221"/>
      <c r="P1" s="222"/>
      <c r="Q1" s="221" t="s">
        <v>1</v>
      </c>
      <c r="R1" s="221"/>
      <c r="S1" s="221"/>
      <c r="T1" s="222"/>
      <c r="U1" s="221" t="s">
        <v>2</v>
      </c>
      <c r="V1" s="221"/>
      <c r="W1" s="221"/>
      <c r="X1" s="222"/>
      <c r="Y1" s="221" t="s">
        <v>3</v>
      </c>
      <c r="Z1" s="221"/>
      <c r="AA1" s="221"/>
      <c r="AB1" s="222"/>
      <c r="AC1" s="221" t="s">
        <v>4</v>
      </c>
      <c r="AD1" s="221"/>
      <c r="AE1" s="221"/>
      <c r="AF1" s="222"/>
      <c r="AG1" s="221" t="s">
        <v>381</v>
      </c>
      <c r="AH1" s="221"/>
      <c r="AI1" s="221"/>
      <c r="AJ1" s="222"/>
      <c r="AK1" s="221" t="s">
        <v>6</v>
      </c>
      <c r="AL1" s="221"/>
      <c r="AM1" s="221"/>
      <c r="AN1" s="222"/>
      <c r="AO1" s="221" t="s">
        <v>7</v>
      </c>
      <c r="AP1" s="221"/>
      <c r="AQ1" s="221"/>
      <c r="AR1" s="222"/>
      <c r="AS1" s="221" t="s">
        <v>8</v>
      </c>
      <c r="AT1" s="221"/>
      <c r="AU1" s="221"/>
      <c r="AV1" s="222"/>
      <c r="AW1" s="221" t="s">
        <v>9</v>
      </c>
      <c r="AX1" s="221"/>
      <c r="AY1" s="221"/>
      <c r="AZ1" s="222"/>
      <c r="BA1" s="221" t="s">
        <v>10</v>
      </c>
      <c r="BB1" s="221"/>
      <c r="BC1" s="221"/>
      <c r="BD1" s="222"/>
      <c r="BE1" s="221" t="s">
        <v>11</v>
      </c>
      <c r="BF1" s="221"/>
      <c r="BG1" s="221"/>
      <c r="BH1" s="222"/>
    </row>
    <row r="2" spans="1:60" ht="45.75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1" t="s">
        <v>16</v>
      </c>
      <c r="F2" s="7" t="s">
        <v>17</v>
      </c>
      <c r="G2" s="7" t="s">
        <v>18</v>
      </c>
      <c r="H2" s="55" t="s">
        <v>19</v>
      </c>
      <c r="I2" s="55" t="s">
        <v>20</v>
      </c>
      <c r="J2" s="55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/>
    </row>
    <row r="3" spans="1:60" x14ac:dyDescent="0.25">
      <c r="A3" s="3" t="s">
        <v>114</v>
      </c>
      <c r="B3" s="4"/>
      <c r="C3" s="4"/>
      <c r="D3" s="4"/>
      <c r="E3" s="14"/>
      <c r="F3" s="4"/>
      <c r="G3" s="5"/>
      <c r="H3" s="53"/>
      <c r="I3" s="53"/>
      <c r="J3" s="57"/>
      <c r="K3" s="48">
        <v>2027</v>
      </c>
      <c r="L3" s="48">
        <v>2026</v>
      </c>
      <c r="M3" s="8"/>
      <c r="N3" s="8"/>
      <c r="O3" s="8"/>
      <c r="P3" s="53">
        <f>+H3</f>
        <v>0</v>
      </c>
      <c r="Q3" s="8"/>
      <c r="R3" s="8"/>
      <c r="S3" s="8"/>
      <c r="T3" s="1">
        <f t="shared" ref="T3:T8" si="0">SUM(P3:S3)</f>
        <v>0</v>
      </c>
      <c r="U3" s="8"/>
      <c r="V3" s="8"/>
      <c r="W3" s="8"/>
      <c r="X3" s="1">
        <f t="shared" ref="X3:X8" si="1">SUM(T3:W3)</f>
        <v>0</v>
      </c>
      <c r="Y3" s="8"/>
      <c r="Z3" s="8"/>
      <c r="AA3" s="8"/>
      <c r="AB3" s="1">
        <f t="shared" ref="AB3:AB8" si="2">SUM(X3:AA3)</f>
        <v>0</v>
      </c>
      <c r="AC3" s="8"/>
      <c r="AD3" s="8"/>
      <c r="AE3" s="8"/>
      <c r="AF3" s="1">
        <f t="shared" ref="AF3:AF8" si="3">SUM(AB3:AE3)</f>
        <v>0</v>
      </c>
      <c r="AG3" s="8"/>
      <c r="AH3" s="8"/>
      <c r="AI3" s="8"/>
      <c r="AJ3" s="1">
        <f t="shared" ref="AJ3:AJ8" si="4">SUM(AF3:AI3)</f>
        <v>0</v>
      </c>
      <c r="AK3" s="8"/>
      <c r="AL3" s="8"/>
      <c r="AM3" s="8"/>
      <c r="AN3" s="1">
        <f t="shared" ref="AN3:AN8" si="5">SUM(AJ3:AM3)</f>
        <v>0</v>
      </c>
      <c r="AO3" s="8"/>
      <c r="AP3" s="8"/>
      <c r="AQ3" s="8"/>
      <c r="AR3" s="1">
        <f t="shared" ref="AR3:AR8" si="6">SUM(AN3:AQ3)</f>
        <v>0</v>
      </c>
      <c r="AS3" s="8"/>
      <c r="AT3" s="8"/>
      <c r="AU3" s="8"/>
      <c r="AV3" s="1">
        <f t="shared" ref="AV3:AV8" si="7">SUM(AR3:AU3)</f>
        <v>0</v>
      </c>
      <c r="AW3" s="8"/>
      <c r="AX3" s="8"/>
      <c r="AY3" s="8"/>
      <c r="AZ3" s="1">
        <f t="shared" ref="AZ3:AZ8" si="8">SUM(AV3:AY3)</f>
        <v>0</v>
      </c>
      <c r="BA3" s="8"/>
      <c r="BB3" s="8"/>
      <c r="BC3" s="8"/>
      <c r="BD3" s="1">
        <f t="shared" ref="BD3:BD8" si="9">SUM(AZ3:BC3)</f>
        <v>0</v>
      </c>
      <c r="BE3" s="8"/>
      <c r="BF3" s="8"/>
      <c r="BG3" s="8"/>
      <c r="BH3" s="1">
        <f t="shared" ref="BH3:BH8" si="10">SUM(BD3:BG3)</f>
        <v>0</v>
      </c>
    </row>
    <row r="4" spans="1:60" x14ac:dyDescent="0.25">
      <c r="A4" s="1" t="s">
        <v>360</v>
      </c>
      <c r="B4" s="11" t="s">
        <v>115</v>
      </c>
      <c r="C4" s="1">
        <v>2</v>
      </c>
      <c r="D4" s="10">
        <v>7026</v>
      </c>
      <c r="E4" s="12">
        <v>43</v>
      </c>
      <c r="F4" s="1">
        <f>E4+1</f>
        <v>44</v>
      </c>
      <c r="G4" s="5">
        <f>$BH4/F4</f>
        <v>0.34090909090909088</v>
      </c>
      <c r="H4" s="53">
        <v>6</v>
      </c>
      <c r="I4" s="53">
        <f>+H4+J4</f>
        <v>6</v>
      </c>
      <c r="J4" s="58"/>
      <c r="K4" s="48">
        <v>2027</v>
      </c>
      <c r="L4" s="48">
        <v>2026</v>
      </c>
      <c r="M4" s="9"/>
      <c r="N4" s="9"/>
      <c r="O4" s="9"/>
      <c r="P4" s="49">
        <f>H4+SUM(M4:O4)</f>
        <v>6</v>
      </c>
      <c r="Q4" s="9"/>
      <c r="R4" s="9"/>
      <c r="S4" s="9"/>
      <c r="T4" s="1">
        <f t="shared" si="0"/>
        <v>6</v>
      </c>
      <c r="U4" s="9"/>
      <c r="V4" s="9"/>
      <c r="W4" s="9"/>
      <c r="X4" s="1">
        <f t="shared" si="1"/>
        <v>6</v>
      </c>
      <c r="Y4" s="9">
        <v>1</v>
      </c>
      <c r="Z4" s="9">
        <v>7</v>
      </c>
      <c r="AA4" s="9">
        <v>1</v>
      </c>
      <c r="AB4" s="1">
        <f t="shared" si="2"/>
        <v>15</v>
      </c>
      <c r="AC4" s="9"/>
      <c r="AD4" s="9"/>
      <c r="AE4" s="9"/>
      <c r="AF4" s="1">
        <f t="shared" si="3"/>
        <v>15</v>
      </c>
      <c r="AG4" s="9"/>
      <c r="AH4" s="9"/>
      <c r="AI4" s="9"/>
      <c r="AJ4" s="1">
        <f t="shared" si="4"/>
        <v>15</v>
      </c>
      <c r="AK4" s="9"/>
      <c r="AL4" s="9"/>
      <c r="AM4" s="9"/>
      <c r="AN4" s="1">
        <f t="shared" si="5"/>
        <v>15</v>
      </c>
      <c r="AO4" s="9"/>
      <c r="AP4" s="9"/>
      <c r="AQ4" s="9"/>
      <c r="AR4" s="1">
        <f t="shared" si="6"/>
        <v>15</v>
      </c>
      <c r="AS4" s="9"/>
      <c r="AT4" s="9"/>
      <c r="AU4" s="9"/>
      <c r="AV4" s="1">
        <f t="shared" si="7"/>
        <v>15</v>
      </c>
      <c r="AW4" s="9"/>
      <c r="AX4" s="9"/>
      <c r="AY4" s="9"/>
      <c r="AZ4" s="1">
        <f t="shared" si="8"/>
        <v>15</v>
      </c>
      <c r="BA4" s="9"/>
      <c r="BB4" s="9"/>
      <c r="BC4" s="9"/>
      <c r="BD4" s="1">
        <f t="shared" si="9"/>
        <v>15</v>
      </c>
      <c r="BE4" s="9"/>
      <c r="BF4" s="9"/>
      <c r="BG4" s="9"/>
      <c r="BH4" s="1">
        <f t="shared" si="10"/>
        <v>15</v>
      </c>
    </row>
    <row r="5" spans="1:60" x14ac:dyDescent="0.25">
      <c r="A5" s="1" t="s">
        <v>360</v>
      </c>
      <c r="B5" s="1" t="s">
        <v>116</v>
      </c>
      <c r="C5" s="1">
        <v>3</v>
      </c>
      <c r="D5" s="10">
        <v>1650</v>
      </c>
      <c r="E5" s="10">
        <v>17</v>
      </c>
      <c r="F5" s="1">
        <f t="shared" ref="F5:F8" si="11">E5+1</f>
        <v>18</v>
      </c>
      <c r="G5" s="5">
        <f>$BH5/F5</f>
        <v>0.16666666666666666</v>
      </c>
      <c r="H5" s="53">
        <v>3</v>
      </c>
      <c r="I5" s="53">
        <f>+H5+J5</f>
        <v>3</v>
      </c>
      <c r="J5" s="58"/>
      <c r="K5" s="48">
        <v>2027</v>
      </c>
      <c r="L5" s="48">
        <v>2026</v>
      </c>
      <c r="M5" s="9"/>
      <c r="N5" s="9"/>
      <c r="O5" s="9"/>
      <c r="P5" s="49">
        <f>H5+SUM(M5:O5)</f>
        <v>3</v>
      </c>
      <c r="Q5" s="9"/>
      <c r="R5" s="9"/>
      <c r="S5" s="9"/>
      <c r="T5" s="1">
        <f t="shared" si="0"/>
        <v>3</v>
      </c>
      <c r="U5" s="9"/>
      <c r="V5" s="9"/>
      <c r="W5" s="9"/>
      <c r="X5" s="1">
        <f t="shared" si="1"/>
        <v>3</v>
      </c>
      <c r="Y5" s="9"/>
      <c r="Z5" s="9"/>
      <c r="AA5" s="9"/>
      <c r="AB5" s="1">
        <f t="shared" si="2"/>
        <v>3</v>
      </c>
      <c r="AC5" s="9"/>
      <c r="AD5" s="9"/>
      <c r="AE5" s="9"/>
      <c r="AF5" s="1">
        <f t="shared" si="3"/>
        <v>3</v>
      </c>
      <c r="AG5" s="9"/>
      <c r="AH5" s="9"/>
      <c r="AI5" s="9"/>
      <c r="AJ5" s="1">
        <f t="shared" si="4"/>
        <v>3</v>
      </c>
      <c r="AK5" s="9"/>
      <c r="AL5" s="9"/>
      <c r="AM5" s="9"/>
      <c r="AN5" s="1">
        <f t="shared" si="5"/>
        <v>3</v>
      </c>
      <c r="AO5" s="9"/>
      <c r="AP5" s="9"/>
      <c r="AQ5" s="9"/>
      <c r="AR5" s="1">
        <f t="shared" si="6"/>
        <v>3</v>
      </c>
      <c r="AS5" s="9"/>
      <c r="AT5" s="9"/>
      <c r="AU5" s="9"/>
      <c r="AV5" s="1">
        <f t="shared" si="7"/>
        <v>3</v>
      </c>
      <c r="AW5" s="9"/>
      <c r="AX5" s="9"/>
      <c r="AY5" s="9"/>
      <c r="AZ5" s="1">
        <f t="shared" si="8"/>
        <v>3</v>
      </c>
      <c r="BA5" s="9"/>
      <c r="BB5" s="9"/>
      <c r="BC5" s="9"/>
      <c r="BD5" s="1">
        <f t="shared" si="9"/>
        <v>3</v>
      </c>
      <c r="BE5" s="9"/>
      <c r="BF5" s="9"/>
      <c r="BG5" s="9"/>
      <c r="BH5" s="1">
        <f t="shared" si="10"/>
        <v>3</v>
      </c>
    </row>
    <row r="6" spans="1:60" x14ac:dyDescent="0.25">
      <c r="A6" s="1" t="s">
        <v>360</v>
      </c>
      <c r="B6" s="1" t="s">
        <v>117</v>
      </c>
      <c r="C6" s="1">
        <v>4</v>
      </c>
      <c r="D6" s="10"/>
      <c r="E6" s="10">
        <v>42</v>
      </c>
      <c r="F6" s="1">
        <f t="shared" si="11"/>
        <v>43</v>
      </c>
      <c r="G6" s="5">
        <f>$BH6/F6</f>
        <v>0.58139534883720934</v>
      </c>
      <c r="H6" s="53">
        <v>12</v>
      </c>
      <c r="I6" s="49">
        <f t="shared" ref="I6" si="12">+H6+J6</f>
        <v>12</v>
      </c>
      <c r="J6" s="58"/>
      <c r="K6" s="48">
        <v>2027</v>
      </c>
      <c r="L6" s="48">
        <v>2026</v>
      </c>
      <c r="M6" s="9"/>
      <c r="N6" s="9"/>
      <c r="O6" s="9"/>
      <c r="P6" s="49">
        <f>H6+SUM(M6:O6)</f>
        <v>12</v>
      </c>
      <c r="Q6" s="9"/>
      <c r="R6" s="9"/>
      <c r="S6" s="9"/>
      <c r="T6" s="49">
        <f t="shared" si="0"/>
        <v>12</v>
      </c>
      <c r="U6" s="9"/>
      <c r="V6" s="9"/>
      <c r="W6" s="9"/>
      <c r="X6" s="49">
        <f t="shared" si="1"/>
        <v>12</v>
      </c>
      <c r="Y6" s="9">
        <v>3</v>
      </c>
      <c r="Z6" s="9">
        <v>10</v>
      </c>
      <c r="AA6" s="9"/>
      <c r="AB6" s="1">
        <f t="shared" si="2"/>
        <v>25</v>
      </c>
      <c r="AC6" s="9"/>
      <c r="AD6" s="9"/>
      <c r="AE6" s="9"/>
      <c r="AF6" s="1">
        <f t="shared" si="3"/>
        <v>25</v>
      </c>
      <c r="AG6" s="9"/>
      <c r="AH6" s="9"/>
      <c r="AI6" s="9"/>
      <c r="AJ6" s="1">
        <f t="shared" si="4"/>
        <v>25</v>
      </c>
      <c r="AK6" s="9"/>
      <c r="AL6" s="9"/>
      <c r="AM6" s="9"/>
      <c r="AN6" s="1">
        <f t="shared" si="5"/>
        <v>25</v>
      </c>
      <c r="AO6" s="9"/>
      <c r="AP6" s="9"/>
      <c r="AQ6" s="9"/>
      <c r="AR6" s="1">
        <f t="shared" si="6"/>
        <v>25</v>
      </c>
      <c r="AS6" s="9"/>
      <c r="AT6" s="9"/>
      <c r="AU6" s="9"/>
      <c r="AV6" s="1">
        <f t="shared" si="7"/>
        <v>25</v>
      </c>
      <c r="AW6" s="9"/>
      <c r="AX6" s="9"/>
      <c r="AY6" s="9"/>
      <c r="AZ6" s="1">
        <f t="shared" si="8"/>
        <v>25</v>
      </c>
      <c r="BA6" s="9"/>
      <c r="BB6" s="9"/>
      <c r="BC6" s="9"/>
      <c r="BD6" s="1">
        <f t="shared" si="9"/>
        <v>25</v>
      </c>
      <c r="BE6" s="9"/>
      <c r="BF6" s="9"/>
      <c r="BG6" s="9"/>
      <c r="BH6" s="1">
        <f t="shared" si="10"/>
        <v>25</v>
      </c>
    </row>
    <row r="7" spans="1:60" x14ac:dyDescent="0.25">
      <c r="A7" s="1" t="s">
        <v>360</v>
      </c>
      <c r="B7" s="1" t="s">
        <v>118</v>
      </c>
      <c r="C7" s="1">
        <v>6</v>
      </c>
      <c r="D7" s="10">
        <v>8773</v>
      </c>
      <c r="E7" s="10">
        <v>29</v>
      </c>
      <c r="F7" s="1">
        <f t="shared" si="11"/>
        <v>30</v>
      </c>
      <c r="G7" s="5">
        <f>$BH7/F7</f>
        <v>0.83333333333333337</v>
      </c>
      <c r="H7" s="53">
        <v>7</v>
      </c>
      <c r="I7" s="53">
        <f>+H7+J7</f>
        <v>7</v>
      </c>
      <c r="J7" s="58"/>
      <c r="K7" s="48">
        <v>2027</v>
      </c>
      <c r="L7" s="48">
        <v>2026</v>
      </c>
      <c r="M7" s="9"/>
      <c r="N7" s="9"/>
      <c r="O7" s="9"/>
      <c r="P7" s="49">
        <f>H7+SUM(M7:O7)</f>
        <v>7</v>
      </c>
      <c r="Q7" s="9"/>
      <c r="R7" s="9"/>
      <c r="S7" s="9"/>
      <c r="T7" s="1">
        <f t="shared" si="0"/>
        <v>7</v>
      </c>
      <c r="U7" s="9"/>
      <c r="V7" s="9"/>
      <c r="W7" s="9"/>
      <c r="X7" s="1">
        <f t="shared" si="1"/>
        <v>7</v>
      </c>
      <c r="Y7" s="9">
        <v>1</v>
      </c>
      <c r="Z7" s="9">
        <v>17</v>
      </c>
      <c r="AA7" s="9"/>
      <c r="AB7" s="1">
        <f t="shared" si="2"/>
        <v>25</v>
      </c>
      <c r="AC7" s="9"/>
      <c r="AD7" s="9"/>
      <c r="AE7" s="9"/>
      <c r="AF7" s="1">
        <f t="shared" si="3"/>
        <v>25</v>
      </c>
      <c r="AG7" s="9"/>
      <c r="AH7" s="9"/>
      <c r="AI7" s="9"/>
      <c r="AJ7" s="1">
        <f t="shared" si="4"/>
        <v>25</v>
      </c>
      <c r="AK7" s="9"/>
      <c r="AL7" s="9"/>
      <c r="AM7" s="9"/>
      <c r="AN7" s="1">
        <f t="shared" si="5"/>
        <v>25</v>
      </c>
      <c r="AO7" s="9"/>
      <c r="AP7" s="9"/>
      <c r="AQ7" s="9"/>
      <c r="AR7" s="1">
        <f t="shared" si="6"/>
        <v>25</v>
      </c>
      <c r="AS7" s="9"/>
      <c r="AT7" s="9"/>
      <c r="AU7" s="9"/>
      <c r="AV7" s="1">
        <f t="shared" si="7"/>
        <v>25</v>
      </c>
      <c r="AW7" s="9"/>
      <c r="AX7" s="9"/>
      <c r="AY7" s="9"/>
      <c r="AZ7" s="1">
        <f t="shared" si="8"/>
        <v>25</v>
      </c>
      <c r="BA7" s="9"/>
      <c r="BB7" s="9"/>
      <c r="BC7" s="9"/>
      <c r="BD7" s="1">
        <f t="shared" si="9"/>
        <v>25</v>
      </c>
      <c r="BE7" s="9"/>
      <c r="BF7" s="9"/>
      <c r="BG7" s="9"/>
      <c r="BH7" s="1">
        <f t="shared" si="10"/>
        <v>25</v>
      </c>
    </row>
    <row r="8" spans="1:60" x14ac:dyDescent="0.25">
      <c r="A8" s="1" t="s">
        <v>360</v>
      </c>
      <c r="B8" s="1" t="s">
        <v>119</v>
      </c>
      <c r="C8" s="1">
        <v>7</v>
      </c>
      <c r="D8" s="10" t="s">
        <v>67</v>
      </c>
      <c r="E8" s="10">
        <v>40</v>
      </c>
      <c r="F8" s="1">
        <f t="shared" si="11"/>
        <v>41</v>
      </c>
      <c r="G8" s="5">
        <f>$BH8/F8</f>
        <v>0.36585365853658536</v>
      </c>
      <c r="H8" s="53">
        <v>15</v>
      </c>
      <c r="I8" s="53">
        <f>+H8+J8</f>
        <v>15</v>
      </c>
      <c r="J8" s="58"/>
      <c r="K8" s="48">
        <v>2027</v>
      </c>
      <c r="L8" s="48">
        <v>2026</v>
      </c>
      <c r="M8" s="9"/>
      <c r="N8" s="9"/>
      <c r="O8" s="9"/>
      <c r="P8" s="49">
        <f>H8+SUM(M8:O8)</f>
        <v>15</v>
      </c>
      <c r="Q8" s="9"/>
      <c r="R8" s="9"/>
      <c r="S8" s="9"/>
      <c r="T8" s="1">
        <f t="shared" si="0"/>
        <v>15</v>
      </c>
      <c r="U8" s="9"/>
      <c r="V8" s="9"/>
      <c r="W8" s="9"/>
      <c r="X8" s="1">
        <f t="shared" si="1"/>
        <v>15</v>
      </c>
      <c r="Y8" s="9"/>
      <c r="Z8" s="9"/>
      <c r="AA8" s="9"/>
      <c r="AB8" s="1">
        <f t="shared" si="2"/>
        <v>15</v>
      </c>
      <c r="AC8" s="9"/>
      <c r="AD8" s="9"/>
      <c r="AE8" s="9"/>
      <c r="AF8" s="1">
        <f t="shared" si="3"/>
        <v>15</v>
      </c>
      <c r="AG8" s="9"/>
      <c r="AH8" s="9"/>
      <c r="AI8" s="9"/>
      <c r="AJ8" s="1">
        <f t="shared" si="4"/>
        <v>15</v>
      </c>
      <c r="AK8" s="9"/>
      <c r="AL8" s="9"/>
      <c r="AM8" s="9"/>
      <c r="AN8" s="1">
        <f t="shared" si="5"/>
        <v>15</v>
      </c>
      <c r="AO8" s="9"/>
      <c r="AP8" s="9"/>
      <c r="AQ8" s="9"/>
      <c r="AR8" s="1">
        <f t="shared" si="6"/>
        <v>15</v>
      </c>
      <c r="AS8" s="9"/>
      <c r="AT8" s="9"/>
      <c r="AU8" s="9"/>
      <c r="AV8" s="1">
        <f t="shared" si="7"/>
        <v>15</v>
      </c>
      <c r="AW8" s="9"/>
      <c r="AX8" s="9"/>
      <c r="AY8" s="9"/>
      <c r="AZ8" s="1">
        <f t="shared" si="8"/>
        <v>15</v>
      </c>
      <c r="BA8" s="9"/>
      <c r="BB8" s="9"/>
      <c r="BC8" s="9"/>
      <c r="BD8" s="1">
        <f t="shared" si="9"/>
        <v>15</v>
      </c>
      <c r="BE8" s="9"/>
      <c r="BF8" s="9"/>
      <c r="BG8" s="9"/>
      <c r="BH8" s="1">
        <f t="shared" si="10"/>
        <v>15</v>
      </c>
    </row>
    <row r="9" spans="1:60" x14ac:dyDescent="0.25">
      <c r="A9" s="1"/>
      <c r="B9" s="1"/>
      <c r="C9" s="1"/>
      <c r="D9" s="1"/>
      <c r="E9" s="12"/>
      <c r="F9" s="1"/>
      <c r="G9" s="1"/>
      <c r="H9" s="49"/>
      <c r="I9" s="49"/>
      <c r="J9" s="49"/>
      <c r="K9" s="12"/>
      <c r="L9" s="12"/>
      <c r="M9" s="1">
        <f>SUM(M4:M8)</f>
        <v>0</v>
      </c>
      <c r="N9" s="1">
        <f>SUM(N4:N8)</f>
        <v>0</v>
      </c>
      <c r="O9" s="1">
        <f>SUM(O4:O8)</f>
        <v>0</v>
      </c>
      <c r="P9" s="49">
        <f>SUM(P3:P8)</f>
        <v>43</v>
      </c>
      <c r="Q9" s="1">
        <f>SUM(Q4:Q8)</f>
        <v>0</v>
      </c>
      <c r="R9" s="1">
        <f>SUM(R4:R8)</f>
        <v>0</v>
      </c>
      <c r="S9" s="1">
        <f>SUM(S4:S8)</f>
        <v>0</v>
      </c>
      <c r="T9" s="1">
        <f>SUM(T3:T8)</f>
        <v>43</v>
      </c>
      <c r="U9" s="1">
        <f>SUM(U4:U8)</f>
        <v>0</v>
      </c>
      <c r="V9" s="1">
        <f>SUM(V4:V8)</f>
        <v>0</v>
      </c>
      <c r="W9" s="1">
        <f>SUM(W4:W8)</f>
        <v>0</v>
      </c>
      <c r="X9" s="1">
        <f>SUM(X3:X8)</f>
        <v>43</v>
      </c>
      <c r="Y9" s="1">
        <f>SUM(Y4:Y8)</f>
        <v>5</v>
      </c>
      <c r="Z9" s="1">
        <f>SUM(Z4:Z8)</f>
        <v>34</v>
      </c>
      <c r="AA9" s="1">
        <f>SUM(AA4:AA8)</f>
        <v>1</v>
      </c>
      <c r="AB9" s="1">
        <f>SUM(AB3:AB8)</f>
        <v>83</v>
      </c>
      <c r="AC9" s="1">
        <f>SUM(AC4:AC8)</f>
        <v>0</v>
      </c>
      <c r="AD9" s="1">
        <f>SUM(AD4:AD8)</f>
        <v>0</v>
      </c>
      <c r="AE9" s="1">
        <f>SUM(AE4:AE8)</f>
        <v>0</v>
      </c>
      <c r="AF9" s="1">
        <f>SUM(AF3:AF8)</f>
        <v>83</v>
      </c>
      <c r="AG9" s="1">
        <f>SUM(AG4:AG8)</f>
        <v>0</v>
      </c>
      <c r="AH9" s="1">
        <f>SUM(AH4:AH8)</f>
        <v>0</v>
      </c>
      <c r="AI9" s="1">
        <f>SUM(AI4:AI8)</f>
        <v>0</v>
      </c>
      <c r="AJ9" s="1">
        <f>SUM(AJ3:AJ8)</f>
        <v>83</v>
      </c>
      <c r="AK9" s="1">
        <f>SUM(AK4:AK8)</f>
        <v>0</v>
      </c>
      <c r="AL9" s="1">
        <f>SUM(AL4:AL8)</f>
        <v>0</v>
      </c>
      <c r="AM9" s="1">
        <f>SUM(AM4:AM8)</f>
        <v>0</v>
      </c>
      <c r="AN9" s="1">
        <f>SUM(AN3:AN8)</f>
        <v>83</v>
      </c>
      <c r="AO9" s="1">
        <f>SUM(AO4:AO8)</f>
        <v>0</v>
      </c>
      <c r="AP9" s="1">
        <f>SUM(AP4:AP8)</f>
        <v>0</v>
      </c>
      <c r="AQ9" s="1">
        <f>SUM(AQ4:AQ8)</f>
        <v>0</v>
      </c>
      <c r="AR9" s="1">
        <f>SUM(AR3:AR8)</f>
        <v>83</v>
      </c>
      <c r="AS9" s="1">
        <f>SUM(AS4:AS8)</f>
        <v>0</v>
      </c>
      <c r="AT9" s="1">
        <f>SUM(AT4:AT8)</f>
        <v>0</v>
      </c>
      <c r="AU9" s="1">
        <f>SUM(AU4:AU8)</f>
        <v>0</v>
      </c>
      <c r="AV9" s="1">
        <f>SUM(AV3:AV8)</f>
        <v>83</v>
      </c>
      <c r="AW9" s="1">
        <f>SUM(AW4:AW8)</f>
        <v>0</v>
      </c>
      <c r="AX9" s="1">
        <f>SUM(AX4:AX8)</f>
        <v>0</v>
      </c>
      <c r="AY9" s="1">
        <f>SUM(AY4:AY8)</f>
        <v>0</v>
      </c>
      <c r="AZ9" s="1">
        <f>SUM(AZ3:AZ8)</f>
        <v>83</v>
      </c>
      <c r="BA9" s="1">
        <f>SUM(BA4:BA8)</f>
        <v>0</v>
      </c>
      <c r="BB9" s="1">
        <f>SUM(BB4:BB8)</f>
        <v>0</v>
      </c>
      <c r="BC9" s="1">
        <f>SUM(BC4:BC8)</f>
        <v>0</v>
      </c>
      <c r="BD9" s="1">
        <f>SUM(BD3:BD8)</f>
        <v>83</v>
      </c>
      <c r="BE9" s="1">
        <f>SUM(BE4:BE8)</f>
        <v>0</v>
      </c>
      <c r="BF9" s="1">
        <f>SUM(BF4:BF8)</f>
        <v>0</v>
      </c>
      <c r="BG9" s="1">
        <f>SUM(BG4:BG8)</f>
        <v>0</v>
      </c>
      <c r="BH9" s="1">
        <f>SUM(BH3:BH8)</f>
        <v>83</v>
      </c>
    </row>
    <row r="10" spans="1:60" x14ac:dyDescent="0.25">
      <c r="A10" s="1"/>
      <c r="B10" s="1" t="s">
        <v>31</v>
      </c>
      <c r="C10" s="1">
        <f>COUNT(C4:C8)</f>
        <v>5</v>
      </c>
      <c r="D10" s="1"/>
      <c r="E10" s="12">
        <f>SUM(E3:E8)</f>
        <v>171</v>
      </c>
      <c r="F10" s="1">
        <f>SUM(E3:E8)+1</f>
        <v>172</v>
      </c>
      <c r="G10" s="2">
        <f>$BH9/F10</f>
        <v>0.48255813953488375</v>
      </c>
      <c r="H10" s="49">
        <f>SUM(H3:H8)</f>
        <v>43</v>
      </c>
      <c r="I10" s="49">
        <f>SUM(I3:I8)</f>
        <v>43</v>
      </c>
      <c r="J10" s="49">
        <f>SUM(J3:J8)</f>
        <v>0</v>
      </c>
      <c r="K10" s="12"/>
      <c r="L10" s="12"/>
      <c r="M10" s="1"/>
      <c r="N10" s="1"/>
      <c r="O10" s="1"/>
      <c r="P10" s="2">
        <f>P9/F10</f>
        <v>0.25</v>
      </c>
      <c r="Q10" s="1">
        <f>M9+Q9</f>
        <v>0</v>
      </c>
      <c r="R10" s="1">
        <f>N9+R9</f>
        <v>0</v>
      </c>
      <c r="S10" s="1">
        <f>O9+S9</f>
        <v>0</v>
      </c>
      <c r="T10" s="2">
        <f>T9/F10</f>
        <v>0.25</v>
      </c>
      <c r="U10" s="1">
        <f>Q10+U9</f>
        <v>0</v>
      </c>
      <c r="V10" s="1">
        <f>R10+V9</f>
        <v>0</v>
      </c>
      <c r="W10" s="1">
        <f>S10+W9</f>
        <v>0</v>
      </c>
      <c r="X10" s="2">
        <f>X9/F10</f>
        <v>0.25</v>
      </c>
      <c r="Y10" s="1">
        <f>U10+Y9</f>
        <v>5</v>
      </c>
      <c r="Z10" s="1">
        <f>V10+Z9</f>
        <v>34</v>
      </c>
      <c r="AA10" s="1">
        <f>W10+AA9</f>
        <v>1</v>
      </c>
      <c r="AB10" s="2">
        <f>AB9/F10</f>
        <v>0.48255813953488375</v>
      </c>
      <c r="AC10" s="1">
        <f>Y10+AC9</f>
        <v>5</v>
      </c>
      <c r="AD10" s="1">
        <f>Z10+AD9</f>
        <v>34</v>
      </c>
      <c r="AE10" s="1">
        <f>AA10+AE9</f>
        <v>1</v>
      </c>
      <c r="AF10" s="2">
        <f>AF9/F10</f>
        <v>0.48255813953488375</v>
      </c>
      <c r="AG10" s="1">
        <f>AC10+AG9</f>
        <v>5</v>
      </c>
      <c r="AH10" s="1">
        <f>AD10+AH9</f>
        <v>34</v>
      </c>
      <c r="AI10" s="1">
        <f>AE10+AI9</f>
        <v>1</v>
      </c>
      <c r="AJ10" s="2">
        <f>AJ9/F10</f>
        <v>0.48255813953488375</v>
      </c>
      <c r="AK10" s="1">
        <f>AG10+AK9</f>
        <v>5</v>
      </c>
      <c r="AL10" s="1">
        <f>AH10+AL9</f>
        <v>34</v>
      </c>
      <c r="AM10" s="1">
        <f>AI10+AM9</f>
        <v>1</v>
      </c>
      <c r="AN10" s="2">
        <f>AN9/F10</f>
        <v>0.48255813953488375</v>
      </c>
      <c r="AO10" s="1">
        <f>AK10+AO9</f>
        <v>5</v>
      </c>
      <c r="AP10" s="1">
        <f>AL10+AP9</f>
        <v>34</v>
      </c>
      <c r="AQ10" s="1">
        <f>AM10+AQ9</f>
        <v>1</v>
      </c>
      <c r="AR10" s="2">
        <f>AR9/F10</f>
        <v>0.48255813953488375</v>
      </c>
      <c r="AS10" s="1">
        <f>AO10+AS9</f>
        <v>5</v>
      </c>
      <c r="AT10" s="1">
        <f>AP10+AT9</f>
        <v>34</v>
      </c>
      <c r="AU10" s="1">
        <f>AQ10+AU9</f>
        <v>1</v>
      </c>
      <c r="AV10" s="2">
        <f>AV9/F10</f>
        <v>0.48255813953488375</v>
      </c>
      <c r="AW10" s="1">
        <f>AS10+AW9</f>
        <v>5</v>
      </c>
      <c r="AX10" s="1">
        <f>AT10+AX9</f>
        <v>34</v>
      </c>
      <c r="AY10" s="1">
        <f>AU10+AY9</f>
        <v>1</v>
      </c>
      <c r="AZ10" s="2">
        <f>AZ9/F10</f>
        <v>0.48255813953488375</v>
      </c>
      <c r="BA10" s="1">
        <f>AW10+BA9</f>
        <v>5</v>
      </c>
      <c r="BB10" s="1">
        <f>AX10+BB9</f>
        <v>34</v>
      </c>
      <c r="BC10" s="1">
        <f>AY10+BC9</f>
        <v>1</v>
      </c>
      <c r="BD10" s="2">
        <f>BD9/F10</f>
        <v>0.48255813953488375</v>
      </c>
      <c r="BE10" s="1">
        <f>BA10+BE9</f>
        <v>5</v>
      </c>
      <c r="BF10" s="1">
        <f>BB10+BF9</f>
        <v>34</v>
      </c>
      <c r="BG10" s="1">
        <f>BC10+BG9</f>
        <v>1</v>
      </c>
      <c r="BH10" s="2">
        <f>BH9/F10</f>
        <v>0.48255813953488375</v>
      </c>
    </row>
    <row r="12" spans="1:60" x14ac:dyDescent="0.25">
      <c r="A12" s="18" t="s">
        <v>120</v>
      </c>
      <c r="B12" s="1"/>
      <c r="C12" s="1"/>
      <c r="D12" s="1"/>
      <c r="E12" s="176"/>
      <c r="F12" s="1"/>
      <c r="G12" s="2"/>
      <c r="H12" s="49"/>
      <c r="I12" s="49"/>
      <c r="J12" s="58"/>
      <c r="K12" s="21">
        <v>2027</v>
      </c>
      <c r="L12" s="21">
        <v>2026</v>
      </c>
      <c r="M12" s="9"/>
      <c r="N12" s="9"/>
      <c r="O12" s="9"/>
      <c r="P12" s="59">
        <f>+H12</f>
        <v>0</v>
      </c>
      <c r="Q12" s="9"/>
      <c r="R12" s="9"/>
      <c r="S12" s="9"/>
      <c r="T12" s="1">
        <f>SUM(P12:S12)</f>
        <v>0</v>
      </c>
      <c r="U12" s="9"/>
      <c r="V12" s="9"/>
      <c r="W12" s="9"/>
      <c r="X12" s="1">
        <f>SUM(T12:W12)</f>
        <v>0</v>
      </c>
      <c r="Y12" s="9"/>
      <c r="Z12" s="9"/>
      <c r="AA12" s="9"/>
      <c r="AB12" s="1">
        <f>SUM(X12:AA12)</f>
        <v>0</v>
      </c>
      <c r="AC12" s="9"/>
      <c r="AD12" s="9"/>
      <c r="AE12" s="9"/>
      <c r="AF12" s="1">
        <f>SUM(AB12:AE12)</f>
        <v>0</v>
      </c>
      <c r="AG12" s="9"/>
      <c r="AH12" s="9"/>
      <c r="AI12" s="9"/>
      <c r="AJ12" s="1">
        <f>SUM(AF12:AI12)</f>
        <v>0</v>
      </c>
      <c r="AK12" s="9"/>
      <c r="AL12" s="9"/>
      <c r="AM12" s="9"/>
      <c r="AN12" s="1">
        <f>SUM(AJ12:AM12)</f>
        <v>0</v>
      </c>
      <c r="AO12" s="9"/>
      <c r="AP12" s="9"/>
      <c r="AQ12" s="9"/>
      <c r="AR12" s="1">
        <f>SUM(AN12:AQ12)</f>
        <v>0</v>
      </c>
      <c r="AS12" s="9"/>
      <c r="AT12" s="9"/>
      <c r="AU12" s="9"/>
      <c r="AV12" s="1">
        <f>SUM(AR12:AU12)</f>
        <v>0</v>
      </c>
      <c r="AW12" s="9"/>
      <c r="AX12" s="9"/>
      <c r="AY12" s="9"/>
      <c r="AZ12" s="1">
        <f>SUM(AV12:AY12)</f>
        <v>0</v>
      </c>
      <c r="BA12" s="9"/>
      <c r="BB12" s="9"/>
      <c r="BC12" s="9"/>
      <c r="BD12" s="1">
        <f>SUM(AZ12:BC12)</f>
        <v>0</v>
      </c>
      <c r="BE12" s="9"/>
      <c r="BF12" s="9"/>
      <c r="BG12" s="9"/>
      <c r="BH12" s="1">
        <f>SUM(BD12:BG12)</f>
        <v>0</v>
      </c>
    </row>
    <row r="13" spans="1:60" x14ac:dyDescent="0.25">
      <c r="A13" s="1" t="s">
        <v>360</v>
      </c>
      <c r="B13" s="1" t="s">
        <v>121</v>
      </c>
      <c r="C13" s="12">
        <v>2</v>
      </c>
      <c r="D13" s="10">
        <v>6423</v>
      </c>
      <c r="E13" s="176">
        <v>44</v>
      </c>
      <c r="F13" s="1">
        <f>E13+1</f>
        <v>45</v>
      </c>
      <c r="G13" s="2">
        <f>$BH13/F13</f>
        <v>1</v>
      </c>
      <c r="H13" s="49">
        <v>44</v>
      </c>
      <c r="I13" s="49">
        <f t="shared" ref="I13:I16" si="13">+H13+J13</f>
        <v>45</v>
      </c>
      <c r="J13" s="58">
        <v>1</v>
      </c>
      <c r="K13" s="21">
        <v>2027</v>
      </c>
      <c r="L13" s="21">
        <v>2026</v>
      </c>
      <c r="M13" s="9"/>
      <c r="N13" s="9"/>
      <c r="O13" s="9"/>
      <c r="P13" s="59">
        <f t="shared" ref="P13:P16" si="14">SUM(M13:O13)+H13</f>
        <v>44</v>
      </c>
      <c r="Q13" s="9">
        <v>1</v>
      </c>
      <c r="R13" s="9"/>
      <c r="S13" s="9"/>
      <c r="T13" s="1">
        <f>SUM(P13:S13)</f>
        <v>45</v>
      </c>
      <c r="U13" s="9"/>
      <c r="V13" s="9"/>
      <c r="W13" s="9"/>
      <c r="X13" s="1">
        <f>SUM(T13:W13)</f>
        <v>45</v>
      </c>
      <c r="Y13" s="9"/>
      <c r="Z13" s="9"/>
      <c r="AA13" s="9"/>
      <c r="AB13" s="1">
        <f>SUM(X13:AA13)</f>
        <v>45</v>
      </c>
      <c r="AC13" s="9"/>
      <c r="AD13" s="9"/>
      <c r="AE13" s="9"/>
      <c r="AF13" s="1">
        <f>SUM(AB13:AE13)</f>
        <v>45</v>
      </c>
      <c r="AG13" s="9"/>
      <c r="AH13" s="9"/>
      <c r="AI13" s="9"/>
      <c r="AJ13" s="1">
        <f>SUM(AF13:AI13)</f>
        <v>45</v>
      </c>
      <c r="AK13" s="9"/>
      <c r="AL13" s="9"/>
      <c r="AM13" s="9"/>
      <c r="AN13" s="1">
        <f>SUM(AJ13:AM13)</f>
        <v>45</v>
      </c>
      <c r="AO13" s="9"/>
      <c r="AP13" s="9"/>
      <c r="AQ13" s="9"/>
      <c r="AR13" s="1">
        <f>SUM(AN13:AQ13)</f>
        <v>45</v>
      </c>
      <c r="AS13" s="9"/>
      <c r="AT13" s="9"/>
      <c r="AU13" s="9"/>
      <c r="AV13" s="1">
        <f>SUM(AR13:AU13)</f>
        <v>45</v>
      </c>
      <c r="AW13" s="9"/>
      <c r="AX13" s="9"/>
      <c r="AY13" s="9"/>
      <c r="AZ13" s="1">
        <f>SUM(AV13:AY13)</f>
        <v>45</v>
      </c>
      <c r="BA13" s="9"/>
      <c r="BB13" s="9"/>
      <c r="BC13" s="9"/>
      <c r="BD13" s="1">
        <f>SUM(AZ13:BC13)</f>
        <v>45</v>
      </c>
      <c r="BE13" s="9"/>
      <c r="BF13" s="9"/>
      <c r="BG13" s="9"/>
      <c r="BH13" s="1">
        <f>SUM(BD13:BG13)</f>
        <v>45</v>
      </c>
    </row>
    <row r="14" spans="1:60" x14ac:dyDescent="0.25">
      <c r="A14" s="1" t="s">
        <v>360</v>
      </c>
      <c r="B14" s="13" t="s">
        <v>122</v>
      </c>
      <c r="C14" s="12">
        <v>6</v>
      </c>
      <c r="D14" s="10">
        <v>1484</v>
      </c>
      <c r="E14" s="176">
        <v>15</v>
      </c>
      <c r="F14" s="1">
        <f t="shared" ref="F14:F16" si="15">E14+1</f>
        <v>16</v>
      </c>
      <c r="G14" s="2">
        <f>$BH14/F14</f>
        <v>0.875</v>
      </c>
      <c r="H14" s="49">
        <v>5</v>
      </c>
      <c r="I14" s="49">
        <f t="shared" si="13"/>
        <v>5</v>
      </c>
      <c r="J14" s="58"/>
      <c r="K14" s="21" t="s">
        <v>384</v>
      </c>
      <c r="L14" s="21">
        <v>2026</v>
      </c>
      <c r="M14" s="9"/>
      <c r="N14" s="9">
        <v>8</v>
      </c>
      <c r="O14" s="9">
        <v>1</v>
      </c>
      <c r="P14" s="59">
        <f t="shared" si="14"/>
        <v>14</v>
      </c>
      <c r="Q14" s="9"/>
      <c r="R14" s="9"/>
      <c r="S14" s="9"/>
      <c r="T14" s="1">
        <f>SUM(P14:S14)</f>
        <v>14</v>
      </c>
      <c r="U14" s="9"/>
      <c r="V14" s="9"/>
      <c r="W14" s="9"/>
      <c r="X14" s="1">
        <f>SUM(T14:W14)</f>
        <v>14</v>
      </c>
      <c r="Y14" s="9"/>
      <c r="Z14" s="9"/>
      <c r="AA14" s="9"/>
      <c r="AB14" s="1">
        <f>SUM(X14:AA14)</f>
        <v>14</v>
      </c>
      <c r="AC14" s="9"/>
      <c r="AD14" s="9"/>
      <c r="AE14" s="9"/>
      <c r="AF14" s="1">
        <f>SUM(AB14:AE14)</f>
        <v>14</v>
      </c>
      <c r="AG14" s="9"/>
      <c r="AH14" s="9"/>
      <c r="AI14" s="9"/>
      <c r="AJ14" s="1">
        <f>SUM(AF14:AI14)</f>
        <v>14</v>
      </c>
      <c r="AK14" s="9"/>
      <c r="AL14" s="9"/>
      <c r="AM14" s="9"/>
      <c r="AN14" s="1">
        <f>SUM(AJ14:AM14)</f>
        <v>14</v>
      </c>
      <c r="AO14" s="9"/>
      <c r="AP14" s="9"/>
      <c r="AQ14" s="9"/>
      <c r="AR14" s="1">
        <f>SUM(AN14:AQ14)</f>
        <v>14</v>
      </c>
      <c r="AS14" s="9"/>
      <c r="AT14" s="9"/>
      <c r="AU14" s="9"/>
      <c r="AV14" s="1">
        <f>SUM(AR14:AU14)</f>
        <v>14</v>
      </c>
      <c r="AW14" s="9"/>
      <c r="AX14" s="9"/>
      <c r="AY14" s="9"/>
      <c r="AZ14" s="1">
        <f>SUM(AV14:AY14)</f>
        <v>14</v>
      </c>
      <c r="BA14" s="9"/>
      <c r="BB14" s="9"/>
      <c r="BC14" s="9"/>
      <c r="BD14" s="1">
        <f>SUM(AZ14:BC14)</f>
        <v>14</v>
      </c>
      <c r="BE14" s="9"/>
      <c r="BF14" s="9"/>
      <c r="BG14" s="9"/>
      <c r="BH14" s="1">
        <f>SUM(BD14:BG14)</f>
        <v>14</v>
      </c>
    </row>
    <row r="15" spans="1:60" x14ac:dyDescent="0.25">
      <c r="A15" s="1" t="s">
        <v>360</v>
      </c>
      <c r="B15" s="13" t="s">
        <v>123</v>
      </c>
      <c r="C15" s="12">
        <v>7</v>
      </c>
      <c r="D15" s="10">
        <v>10281</v>
      </c>
      <c r="E15" s="176">
        <v>119</v>
      </c>
      <c r="F15" s="1">
        <f t="shared" si="15"/>
        <v>120</v>
      </c>
      <c r="G15" s="2">
        <f>$BH15/F15</f>
        <v>0.98333333333333328</v>
      </c>
      <c r="H15" s="49">
        <v>55</v>
      </c>
      <c r="I15" s="49">
        <f t="shared" si="13"/>
        <v>55</v>
      </c>
      <c r="J15" s="58"/>
      <c r="K15" s="21">
        <v>2027</v>
      </c>
      <c r="L15" s="21">
        <v>2026</v>
      </c>
      <c r="M15" s="9"/>
      <c r="N15" s="9">
        <v>62</v>
      </c>
      <c r="O15" s="9">
        <v>1</v>
      </c>
      <c r="P15" s="59">
        <f t="shared" si="14"/>
        <v>118</v>
      </c>
      <c r="Q15" s="9"/>
      <c r="R15" s="9"/>
      <c r="S15" s="9"/>
      <c r="T15" s="1">
        <f>SUM(P15:S15)</f>
        <v>118</v>
      </c>
      <c r="U15" s="9"/>
      <c r="V15" s="9"/>
      <c r="W15" s="9"/>
      <c r="X15" s="1">
        <f>SUM(T15:W15)</f>
        <v>118</v>
      </c>
      <c r="Y15" s="9"/>
      <c r="Z15" s="9"/>
      <c r="AA15" s="9"/>
      <c r="AB15" s="1">
        <f>SUM(X15:AA15)</f>
        <v>118</v>
      </c>
      <c r="AC15" s="9"/>
      <c r="AD15" s="9"/>
      <c r="AE15" s="9"/>
      <c r="AF15" s="1">
        <f>SUM(AB15:AE15)</f>
        <v>118</v>
      </c>
      <c r="AG15" s="9"/>
      <c r="AH15" s="9"/>
      <c r="AI15" s="9"/>
      <c r="AJ15" s="1">
        <f>SUM(AF15:AI15)</f>
        <v>118</v>
      </c>
      <c r="AK15" s="9"/>
      <c r="AL15" s="9"/>
      <c r="AM15" s="9"/>
      <c r="AN15" s="1">
        <f>SUM(AJ15:AM15)</f>
        <v>118</v>
      </c>
      <c r="AO15" s="9"/>
      <c r="AP15" s="9"/>
      <c r="AQ15" s="9"/>
      <c r="AR15" s="1">
        <f>SUM(AN15:AQ15)</f>
        <v>118</v>
      </c>
      <c r="AS15" s="9"/>
      <c r="AT15" s="9"/>
      <c r="AU15" s="9"/>
      <c r="AV15" s="1">
        <f>SUM(AR15:AU15)</f>
        <v>118</v>
      </c>
      <c r="AW15" s="9"/>
      <c r="AX15" s="9"/>
      <c r="AY15" s="9"/>
      <c r="AZ15" s="1">
        <f>SUM(AV15:AY15)</f>
        <v>118</v>
      </c>
      <c r="BA15" s="9"/>
      <c r="BB15" s="9"/>
      <c r="BC15" s="9"/>
      <c r="BD15" s="1">
        <f>SUM(AZ15:BC15)</f>
        <v>118</v>
      </c>
      <c r="BE15" s="9"/>
      <c r="BF15" s="9"/>
      <c r="BG15" s="9"/>
      <c r="BH15" s="1">
        <f>SUM(BD15:BG15)</f>
        <v>118</v>
      </c>
    </row>
    <row r="16" spans="1:60" x14ac:dyDescent="0.25">
      <c r="A16" s="1" t="s">
        <v>360</v>
      </c>
      <c r="B16" s="1" t="s">
        <v>124</v>
      </c>
      <c r="C16" s="12">
        <v>9</v>
      </c>
      <c r="D16" s="10"/>
      <c r="E16" s="176">
        <v>37</v>
      </c>
      <c r="F16" s="1">
        <f t="shared" si="15"/>
        <v>38</v>
      </c>
      <c r="G16" s="2">
        <f>$BH16/F16</f>
        <v>0.76315789473684215</v>
      </c>
      <c r="H16" s="49">
        <v>29</v>
      </c>
      <c r="I16" s="49">
        <f t="shared" si="13"/>
        <v>29</v>
      </c>
      <c r="J16" s="58"/>
      <c r="K16" s="21" t="s">
        <v>384</v>
      </c>
      <c r="L16" s="21">
        <v>2025</v>
      </c>
      <c r="M16" s="9"/>
      <c r="N16" s="9"/>
      <c r="O16" s="9"/>
      <c r="P16" s="59">
        <f t="shared" si="14"/>
        <v>29</v>
      </c>
      <c r="Q16" s="9"/>
      <c r="R16" s="9"/>
      <c r="S16" s="9"/>
      <c r="T16" s="1">
        <f>SUM(P16:S16)</f>
        <v>29</v>
      </c>
      <c r="U16" s="9"/>
      <c r="V16" s="9"/>
      <c r="W16" s="9"/>
      <c r="X16" s="1">
        <f>SUM(T16:W16)</f>
        <v>29</v>
      </c>
      <c r="Y16" s="9"/>
      <c r="Z16" s="9"/>
      <c r="AA16" s="9"/>
      <c r="AB16" s="1">
        <f>SUM(X16:AA16)</f>
        <v>29</v>
      </c>
      <c r="AC16" s="9"/>
      <c r="AD16" s="9"/>
      <c r="AE16" s="9"/>
      <c r="AF16" s="1">
        <f>SUM(AB16:AE16)</f>
        <v>29</v>
      </c>
      <c r="AG16" s="9"/>
      <c r="AH16" s="9"/>
      <c r="AI16" s="9"/>
      <c r="AJ16" s="1">
        <f>SUM(AF16:AI16)</f>
        <v>29</v>
      </c>
      <c r="AK16" s="9"/>
      <c r="AL16" s="9"/>
      <c r="AM16" s="9"/>
      <c r="AN16" s="1">
        <f>SUM(AJ16:AM16)</f>
        <v>29</v>
      </c>
      <c r="AO16" s="9"/>
      <c r="AP16" s="9"/>
      <c r="AQ16" s="9"/>
      <c r="AR16" s="1">
        <f>SUM(AN16:AQ16)</f>
        <v>29</v>
      </c>
      <c r="AS16" s="9"/>
      <c r="AT16" s="9"/>
      <c r="AU16" s="9"/>
      <c r="AV16" s="1">
        <f>SUM(AR16:AU16)</f>
        <v>29</v>
      </c>
      <c r="AW16" s="9"/>
      <c r="AX16" s="9"/>
      <c r="AY16" s="9"/>
      <c r="AZ16" s="1">
        <f>SUM(AV16:AY16)</f>
        <v>29</v>
      </c>
      <c r="BA16" s="9"/>
      <c r="BB16" s="9"/>
      <c r="BC16" s="9"/>
      <c r="BD16" s="1">
        <f>SUM(AZ16:BC16)</f>
        <v>29</v>
      </c>
      <c r="BE16" s="9"/>
      <c r="BF16" s="9"/>
      <c r="BG16" s="9"/>
      <c r="BH16" s="1">
        <f>SUM(BD16:BG16)</f>
        <v>29</v>
      </c>
    </row>
    <row r="17" spans="1:60" x14ac:dyDescent="0.25">
      <c r="A17" s="1"/>
      <c r="B17" s="1"/>
      <c r="C17" s="1"/>
      <c r="D17" s="1"/>
      <c r="E17" s="12"/>
      <c r="F17" s="1"/>
      <c r="G17" s="1"/>
      <c r="H17" s="49"/>
      <c r="I17" s="49"/>
      <c r="J17" s="49"/>
      <c r="K17" s="12"/>
      <c r="L17" s="12"/>
      <c r="M17" s="1">
        <f>SUM(M11:M16)</f>
        <v>0</v>
      </c>
      <c r="N17" s="1">
        <f>SUM(N11:N16)</f>
        <v>70</v>
      </c>
      <c r="O17" s="1">
        <f>SUM(O11:O16)</f>
        <v>2</v>
      </c>
      <c r="P17" s="49">
        <f>SUM(P12:P16)</f>
        <v>205</v>
      </c>
      <c r="Q17" s="1">
        <f>SUM(Q11:Q16)</f>
        <v>1</v>
      </c>
      <c r="R17" s="1">
        <f>SUM(R11:R16)</f>
        <v>0</v>
      </c>
      <c r="S17" s="1">
        <f>SUM(S11:S16)</f>
        <v>0</v>
      </c>
      <c r="T17" s="1">
        <f>SUM(T12:T16)</f>
        <v>206</v>
      </c>
      <c r="U17" s="1">
        <f>SUM(U11:U16)</f>
        <v>0</v>
      </c>
      <c r="V17" s="1">
        <f>SUM(V11:V16)</f>
        <v>0</v>
      </c>
      <c r="W17" s="1">
        <f>SUM(W11:W16)</f>
        <v>0</v>
      </c>
      <c r="X17" s="1">
        <f>SUM(X12:X16)</f>
        <v>206</v>
      </c>
      <c r="Y17" s="1">
        <f>SUM(Y11:Y16)</f>
        <v>0</v>
      </c>
      <c r="Z17" s="1">
        <f>SUM(Z11:Z16)</f>
        <v>0</v>
      </c>
      <c r="AA17" s="1">
        <f>SUM(AA11:AA16)</f>
        <v>0</v>
      </c>
      <c r="AB17" s="1">
        <f>SUM(AB12:AB16)</f>
        <v>206</v>
      </c>
      <c r="AC17" s="1">
        <f>SUM(AC11:AC16)</f>
        <v>0</v>
      </c>
      <c r="AD17" s="1">
        <f>SUM(AD11:AD16)</f>
        <v>0</v>
      </c>
      <c r="AE17" s="1">
        <f>SUM(AE11:AE16)</f>
        <v>0</v>
      </c>
      <c r="AF17" s="1">
        <f>SUM(AF12:AF16)</f>
        <v>206</v>
      </c>
      <c r="AG17" s="1">
        <f>SUM(AG11:AG16)</f>
        <v>0</v>
      </c>
      <c r="AH17" s="1">
        <f>SUM(AH11:AH16)</f>
        <v>0</v>
      </c>
      <c r="AI17" s="1">
        <f>SUM(AI11:AI16)</f>
        <v>0</v>
      </c>
      <c r="AJ17" s="1">
        <f>SUM(AJ12:AJ16)</f>
        <v>206</v>
      </c>
      <c r="AK17" s="1">
        <f>SUM(AK11:AK16)</f>
        <v>0</v>
      </c>
      <c r="AL17" s="1">
        <f>SUM(AL11:AL16)</f>
        <v>0</v>
      </c>
      <c r="AM17" s="1">
        <f>SUM(AM11:AM16)</f>
        <v>0</v>
      </c>
      <c r="AN17" s="1">
        <f>SUM(AN12:AN16)</f>
        <v>206</v>
      </c>
      <c r="AO17" s="1">
        <f>SUM(AO11:AO16)</f>
        <v>0</v>
      </c>
      <c r="AP17" s="1">
        <f>SUM(AP11:AP16)</f>
        <v>0</v>
      </c>
      <c r="AQ17" s="1">
        <f>SUM(AQ11:AQ16)</f>
        <v>0</v>
      </c>
      <c r="AR17" s="1">
        <f>SUM(AR12:AR16)</f>
        <v>206</v>
      </c>
      <c r="AS17" s="1">
        <f>SUM(AS11:AS16)</f>
        <v>0</v>
      </c>
      <c r="AT17" s="1">
        <f>SUM(AT11:AT16)</f>
        <v>0</v>
      </c>
      <c r="AU17" s="1">
        <f>SUM(AU11:AU16)</f>
        <v>0</v>
      </c>
      <c r="AV17" s="1">
        <f>SUM(AV12:AV16)</f>
        <v>206</v>
      </c>
      <c r="AW17" s="1">
        <f>SUM(AW11:AW16)</f>
        <v>0</v>
      </c>
      <c r="AX17" s="1">
        <f>SUM(AX11:AX16)</f>
        <v>0</v>
      </c>
      <c r="AY17" s="1">
        <f>SUM(AY11:AY16)</f>
        <v>0</v>
      </c>
      <c r="AZ17" s="1">
        <f>SUM(AZ12:AZ16)</f>
        <v>206</v>
      </c>
      <c r="BA17" s="1">
        <f>SUM(BA11:BA16)</f>
        <v>0</v>
      </c>
      <c r="BB17" s="1">
        <f>SUM(BB11:BB16)</f>
        <v>0</v>
      </c>
      <c r="BC17" s="1">
        <f>SUM(BC11:BC16)</f>
        <v>0</v>
      </c>
      <c r="BD17" s="1">
        <f>SUM(BD12:BD16)</f>
        <v>206</v>
      </c>
      <c r="BE17" s="1">
        <f>SUM(BE11:BE16)</f>
        <v>0</v>
      </c>
      <c r="BF17" s="1">
        <f>SUM(BF11:BF16)</f>
        <v>0</v>
      </c>
      <c r="BG17" s="1">
        <f>SUM(BG11:BG16)</f>
        <v>0</v>
      </c>
      <c r="BH17" s="1">
        <f>SUM(BH12:BH16)</f>
        <v>206</v>
      </c>
    </row>
    <row r="18" spans="1:60" s="65" customFormat="1" x14ac:dyDescent="0.25">
      <c r="A18" s="61"/>
      <c r="B18" s="61" t="s">
        <v>31</v>
      </c>
      <c r="C18" s="61">
        <f>COUNT(C13:C16)</f>
        <v>4</v>
      </c>
      <c r="D18" s="61"/>
      <c r="E18" s="66">
        <f>SUM(E12:E16)</f>
        <v>215</v>
      </c>
      <c r="F18" s="61">
        <f>SUM(E12:E16)+1</f>
        <v>216</v>
      </c>
      <c r="G18" s="62">
        <f>$BH17/F18</f>
        <v>0.95370370370370372</v>
      </c>
      <c r="H18" s="63">
        <f>SUM(H12:H16)</f>
        <v>133</v>
      </c>
      <c r="I18" s="63">
        <f>SUM(I12:I16)</f>
        <v>134</v>
      </c>
      <c r="J18" s="63">
        <f>SUM(J12:J16)</f>
        <v>1</v>
      </c>
      <c r="K18" s="66"/>
      <c r="L18" s="66"/>
      <c r="M18" s="61"/>
      <c r="N18" s="61"/>
      <c r="O18" s="61"/>
      <c r="P18" s="62">
        <f>P17/F18</f>
        <v>0.94907407407407407</v>
      </c>
      <c r="Q18" s="61">
        <f>M17+Q17</f>
        <v>1</v>
      </c>
      <c r="R18" s="61">
        <f>N17+R17</f>
        <v>70</v>
      </c>
      <c r="S18" s="61">
        <f>O17+S17</f>
        <v>2</v>
      </c>
      <c r="T18" s="62">
        <f>T17/F18</f>
        <v>0.95370370370370372</v>
      </c>
      <c r="U18" s="61">
        <f>Q18+U17</f>
        <v>1</v>
      </c>
      <c r="V18" s="61">
        <f>R18+V17</f>
        <v>70</v>
      </c>
      <c r="W18" s="61">
        <f>S18+W17</f>
        <v>2</v>
      </c>
      <c r="X18" s="62">
        <f>X17/F18</f>
        <v>0.95370370370370372</v>
      </c>
      <c r="Y18" s="61">
        <f>U18+Y17</f>
        <v>1</v>
      </c>
      <c r="Z18" s="61">
        <f>V18+Z17</f>
        <v>70</v>
      </c>
      <c r="AA18" s="61">
        <f>W18+AA17</f>
        <v>2</v>
      </c>
      <c r="AB18" s="62">
        <f>AB17/F18</f>
        <v>0.95370370370370372</v>
      </c>
      <c r="AC18" s="61">
        <f>Y18+AC17</f>
        <v>1</v>
      </c>
      <c r="AD18" s="61">
        <f>Z18+AD17</f>
        <v>70</v>
      </c>
      <c r="AE18" s="61">
        <f>AA18+AE17</f>
        <v>2</v>
      </c>
      <c r="AF18" s="62">
        <f>AF17/F18</f>
        <v>0.95370370370370372</v>
      </c>
      <c r="AG18" s="61">
        <f>AC18+AG17</f>
        <v>1</v>
      </c>
      <c r="AH18" s="61">
        <f>AD18+AH17</f>
        <v>70</v>
      </c>
      <c r="AI18" s="61">
        <f>AE18+AI17</f>
        <v>2</v>
      </c>
      <c r="AJ18" s="62">
        <f>AJ17/F18</f>
        <v>0.95370370370370372</v>
      </c>
      <c r="AK18" s="61">
        <f>AG18+AK17</f>
        <v>1</v>
      </c>
      <c r="AL18" s="61">
        <f>AH18+AL17</f>
        <v>70</v>
      </c>
      <c r="AM18" s="61">
        <f>AI18+AM17</f>
        <v>2</v>
      </c>
      <c r="AN18" s="62">
        <f>AN17/F18</f>
        <v>0.95370370370370372</v>
      </c>
      <c r="AO18" s="61">
        <f>AK18+AO17</f>
        <v>1</v>
      </c>
      <c r="AP18" s="61">
        <f>AL18+AP17</f>
        <v>70</v>
      </c>
      <c r="AQ18" s="61">
        <f>AM18+AQ17</f>
        <v>2</v>
      </c>
      <c r="AR18" s="62">
        <f>AR17/F18</f>
        <v>0.95370370370370372</v>
      </c>
      <c r="AS18" s="61">
        <f>AO18+AS17</f>
        <v>1</v>
      </c>
      <c r="AT18" s="61">
        <f>AP18+AT17</f>
        <v>70</v>
      </c>
      <c r="AU18" s="61">
        <f>AQ18+AU17</f>
        <v>2</v>
      </c>
      <c r="AV18" s="62">
        <f>AV17/F18</f>
        <v>0.95370370370370372</v>
      </c>
      <c r="AW18" s="61">
        <f>AS18+AW17</f>
        <v>1</v>
      </c>
      <c r="AX18" s="61">
        <f>AT18+AX17</f>
        <v>70</v>
      </c>
      <c r="AY18" s="61">
        <f>AU18+AY17</f>
        <v>2</v>
      </c>
      <c r="AZ18" s="62">
        <f>AZ17/F18</f>
        <v>0.95370370370370372</v>
      </c>
      <c r="BA18" s="61">
        <f>AW18+BA17</f>
        <v>1</v>
      </c>
      <c r="BB18" s="61">
        <f>AX18+BB17</f>
        <v>70</v>
      </c>
      <c r="BC18" s="61">
        <f>AY18+BC17</f>
        <v>2</v>
      </c>
      <c r="BD18" s="62">
        <f>BD17/F18</f>
        <v>0.95370370370370372</v>
      </c>
      <c r="BE18" s="61">
        <f>BA18+BE17</f>
        <v>1</v>
      </c>
      <c r="BF18" s="61">
        <f>BB18+BF17</f>
        <v>70</v>
      </c>
      <c r="BG18" s="61">
        <f>BC18+BG17</f>
        <v>2</v>
      </c>
      <c r="BH18" s="62">
        <f>BH17/F18</f>
        <v>0.95370370370370372</v>
      </c>
    </row>
  </sheetData>
  <mergeCells count="12">
    <mergeCell ref="BE1:BH1"/>
    <mergeCell ref="AK1:AN1"/>
    <mergeCell ref="AO1:AR1"/>
    <mergeCell ref="AS1:AV1"/>
    <mergeCell ref="AW1:AZ1"/>
    <mergeCell ref="BA1:BD1"/>
    <mergeCell ref="AG1:AJ1"/>
    <mergeCell ref="M1:P1"/>
    <mergeCell ref="Q1:T1"/>
    <mergeCell ref="U1:X1"/>
    <mergeCell ref="Y1:AB1"/>
    <mergeCell ref="AC1:AF1"/>
  </mergeCells>
  <phoneticPr fontId="7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77d9a2d-c702-45e1-a6ec-dd8c669391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6B7E7EC2E57648AFBCD3F420FC16C8" ma:contentTypeVersion="10" ma:contentTypeDescription="Create a new document." ma:contentTypeScope="" ma:versionID="6ae92ca1def2459ced577328cc5495de">
  <xsd:schema xmlns:xsd="http://www.w3.org/2001/XMLSchema" xmlns:xs="http://www.w3.org/2001/XMLSchema" xmlns:p="http://schemas.microsoft.com/office/2006/metadata/properties" xmlns:ns3="b77d9a2d-c702-45e1-a6ec-dd8c669391e5" targetNamespace="http://schemas.microsoft.com/office/2006/metadata/properties" ma:root="true" ma:fieldsID="4c8c616fa387a91c21b2777c17bc837a" ns3:_="">
    <xsd:import namespace="b77d9a2d-c702-45e1-a6ec-dd8c669391e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d9a2d-c702-45e1-a6ec-dd8c669391e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D64AD2-2AAC-452F-9A6B-CCECAD3705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C9FC28-EE22-4B07-9B0E-2E00944D5086}">
  <ds:schemaRefs>
    <ds:schemaRef ds:uri="b77d9a2d-c702-45e1-a6ec-dd8c669391e5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F5A459C-28E6-4BF0-9906-5FAE59718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7d9a2d-c702-45e1-a6ec-dd8c669391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A</vt:lpstr>
      <vt:lpstr>C</vt:lpstr>
      <vt:lpstr>D</vt:lpstr>
      <vt:lpstr>E</vt:lpstr>
      <vt:lpstr>F</vt:lpstr>
      <vt:lpstr>G</vt:lpstr>
      <vt:lpstr>H</vt:lpstr>
      <vt:lpstr>I</vt:lpstr>
      <vt:lpstr>K</vt:lpstr>
      <vt:lpstr>L</vt:lpstr>
      <vt:lpstr>M</vt:lpstr>
      <vt:lpstr>N</vt:lpstr>
      <vt:lpstr>O</vt:lpstr>
      <vt:lpstr>P</vt:lpstr>
      <vt:lpstr>S</vt:lpstr>
      <vt:lpstr>T</vt:lpstr>
      <vt:lpstr>V</vt:lpstr>
      <vt:lpstr>W</vt:lpstr>
      <vt:lpstr>Standings</vt:lpstr>
      <vt:lpstr>variables</vt:lpstr>
      <vt:lpstr>Totals</vt:lpstr>
      <vt:lpstr>K!Print_Area</vt:lpstr>
      <vt:lpstr>P!Print_Area</vt:lpstr>
      <vt:lpstr>Standings!Print_Area</vt:lpstr>
      <vt:lpstr>P!Print_Titles</vt:lpstr>
      <vt:lpstr>Totals!Print_Titles</vt:lpstr>
    </vt:vector>
  </TitlesOfParts>
  <Manager/>
  <Company>KANGA-Rew Software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 E Kitson</dc:creator>
  <cp:keywords/>
  <dc:description/>
  <cp:lastModifiedBy>supremehqmoc lotcs.org</cp:lastModifiedBy>
  <cp:revision/>
  <cp:lastPrinted>2025-09-30T19:48:49Z</cp:lastPrinted>
  <dcterms:created xsi:type="dcterms:W3CDTF">2011-08-17T20:38:33Z</dcterms:created>
  <dcterms:modified xsi:type="dcterms:W3CDTF">2025-10-17T23:24:05Z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0x010100996B7E7EC2E57648AFBCD3F420FC16C8</vt:lpwstr>
  </property>
</Properties>
</file>