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120" activeTab="1"/>
  </bookViews>
  <sheets>
    <sheet name="Web Report" sheetId="1" r:id="rId1"/>
    <sheet name="Courier Report" sheetId="2" r:id="rId2"/>
  </sheets>
  <definedNames/>
  <calcPr fullCalcOnLoad="1"/>
</workbook>
</file>

<file path=xl/sharedStrings.xml><?xml version="1.0" encoding="utf-8"?>
<sst xmlns="http://schemas.openxmlformats.org/spreadsheetml/2006/main" count="207" uniqueCount="110">
  <si>
    <t>SUPREME HOSPITAL DISTRICT#1 - Gary Dressel</t>
  </si>
  <si>
    <t>DE</t>
  </si>
  <si>
    <t>DC</t>
  </si>
  <si>
    <t>MD</t>
  </si>
  <si>
    <t>PA</t>
  </si>
  <si>
    <t>VA</t>
  </si>
  <si>
    <t>WV</t>
  </si>
  <si>
    <t>SUPREME HOSPITAL DISTRICT#2 - Louis C. McVey</t>
  </si>
  <si>
    <t>AL</t>
  </si>
  <si>
    <t>FL</t>
  </si>
  <si>
    <t>GA</t>
  </si>
  <si>
    <t>LA</t>
  </si>
  <si>
    <t>MS</t>
  </si>
  <si>
    <t>NC</t>
  </si>
  <si>
    <t>SC</t>
  </si>
  <si>
    <t>TN</t>
  </si>
  <si>
    <t>TOTALS</t>
  </si>
  <si>
    <t>IL</t>
  </si>
  <si>
    <t>IN</t>
  </si>
  <si>
    <t>KY</t>
  </si>
  <si>
    <t>MI</t>
  </si>
  <si>
    <t>OH</t>
  </si>
  <si>
    <t>WI</t>
  </si>
  <si>
    <t>IA</t>
  </si>
  <si>
    <t>KS</t>
  </si>
  <si>
    <t>MN</t>
  </si>
  <si>
    <t>MO</t>
  </si>
  <si>
    <t>MT</t>
  </si>
  <si>
    <t>NE</t>
  </si>
  <si>
    <t>ND</t>
  </si>
  <si>
    <t>SD</t>
  </si>
  <si>
    <t>TOTAL</t>
  </si>
  <si>
    <t>AR</t>
  </si>
  <si>
    <t>CO</t>
  </si>
  <si>
    <t>EURO</t>
  </si>
  <si>
    <t>NM</t>
  </si>
  <si>
    <t>OK</t>
  </si>
  <si>
    <t>TX</t>
  </si>
  <si>
    <t>WY</t>
  </si>
  <si>
    <t>AK</t>
  </si>
  <si>
    <t>AZ</t>
  </si>
  <si>
    <t>CA</t>
  </si>
  <si>
    <t>HI</t>
  </si>
  <si>
    <t>ID</t>
  </si>
  <si>
    <t>NV</t>
  </si>
  <si>
    <t>OR</t>
  </si>
  <si>
    <t>PAC</t>
  </si>
  <si>
    <t>WA</t>
  </si>
  <si>
    <t>CT</t>
  </si>
  <si>
    <t>ME</t>
  </si>
  <si>
    <t>MA</t>
  </si>
  <si>
    <t>NH</t>
  </si>
  <si>
    <t>NJ</t>
  </si>
  <si>
    <t>NY</t>
  </si>
  <si>
    <t>DIVISION STANDINGS</t>
  </si>
  <si>
    <t>GOLD</t>
  </si>
  <si>
    <t>SILVER</t>
  </si>
  <si>
    <t>RED</t>
  </si>
  <si>
    <t>WHITE</t>
  </si>
  <si>
    <t>BLUE</t>
  </si>
  <si>
    <t>GREEN</t>
  </si>
  <si>
    <t>BLACK</t>
  </si>
  <si>
    <t>AK#2</t>
  </si>
  <si>
    <t>DC#1</t>
  </si>
  <si>
    <t>HI#1</t>
  </si>
  <si>
    <t>ID#3</t>
  </si>
  <si>
    <t>MOC SUPREME HOSPITAL REPORT</t>
  </si>
  <si>
    <t>(1000+)</t>
  </si>
  <si>
    <t>(600-999)</t>
  </si>
  <si>
    <t>(300-399)</t>
  </si>
  <si>
    <t>(200-299)</t>
  </si>
  <si>
    <t>(126-199)</t>
  </si>
  <si>
    <t>Goal</t>
  </si>
  <si>
    <t>Reports</t>
  </si>
  <si>
    <t>Visits</t>
  </si>
  <si>
    <t>Cooties</t>
  </si>
  <si>
    <t>Patients</t>
  </si>
  <si>
    <t>Miles</t>
  </si>
  <si>
    <t>Grand</t>
  </si>
  <si>
    <t>Hours</t>
  </si>
  <si>
    <t>Gifts</t>
  </si>
  <si>
    <t>Total Monies</t>
  </si>
  <si>
    <t>Percentage</t>
  </si>
  <si>
    <t>Supreme Total</t>
  </si>
  <si>
    <t>PUP TENTS NOT IN A GRAND (BLACK DIVISION)</t>
  </si>
  <si>
    <t>PURPLE</t>
  </si>
  <si>
    <t>AK#3</t>
  </si>
  <si>
    <t>MA#14</t>
  </si>
  <si>
    <t>MA#34</t>
  </si>
  <si>
    <t>WV#6</t>
  </si>
  <si>
    <t>125 or less</t>
  </si>
  <si>
    <t>(400-599)</t>
  </si>
  <si>
    <t>SUPREME HOSPITAL DISTRICT#5 - Gordon Lam</t>
  </si>
  <si>
    <t>Supreme</t>
  </si>
  <si>
    <t>AL#13</t>
  </si>
  <si>
    <t>NV#2</t>
  </si>
  <si>
    <t>NV#3</t>
  </si>
  <si>
    <t>NV#5</t>
  </si>
  <si>
    <t>SUPREME HOSPITAL DISTRICT#7 - Kenneth Eith</t>
  </si>
  <si>
    <t>MA#52</t>
  </si>
  <si>
    <t>SUPREME HOSPITAL DISTRICT#3 - Jeff Keen</t>
  </si>
  <si>
    <t>SUPREME HOSPITAL DISTRICT#4 -Neil Johnson</t>
  </si>
  <si>
    <t>SUPREME HOSPITAL DISTRICT#6 - Vaughn Gates</t>
  </si>
  <si>
    <t>Telephone:  573-757-5046 Olin Parks, olinparks@sbcglobal.net</t>
  </si>
  <si>
    <t>SUPREME HOSPITAL DISTRICT#4 - Neil Johnson</t>
  </si>
  <si>
    <t>Telephone: 573-757-5046, Olin Parks</t>
  </si>
  <si>
    <t>SUPREME HOSPITAL DISTRICT #2  -Louis C McVey</t>
  </si>
  <si>
    <t>SUPREME HOSPITAL DISTRICT#5 - Roy Davis</t>
  </si>
  <si>
    <t>$19,677..98</t>
  </si>
  <si>
    <t>Date: 03/15/2018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</si>
</sst>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3" xfId="0" applyFont="1" applyBorder="1" applyAlignment="1">
      <alignment/>
    </xf>
    <xf numFmtId="164" fontId="42" fillId="0" borderId="0" xfId="0" applyNumberFormat="1" applyFont="1" applyBorder="1" applyAlignment="1">
      <alignment horizontal="center"/>
    </xf>
    <xf numFmtId="10" fontId="42" fillId="0" borderId="12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4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42" fillId="0" borderId="0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164" fontId="43" fillId="0" borderId="15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4" fontId="43" fillId="0" borderId="15" xfId="0" applyNumberFormat="1" applyFont="1" applyBorder="1" applyAlignment="1">
      <alignment horizontal="center"/>
    </xf>
    <xf numFmtId="10" fontId="43" fillId="0" borderId="16" xfId="0" applyNumberFormat="1" applyFont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3" fontId="40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40" fillId="0" borderId="17" xfId="0" applyNumberFormat="1" applyFont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0" fontId="4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3" fillId="0" borderId="19" xfId="0" applyFont="1" applyBorder="1" applyAlignment="1">
      <alignment/>
    </xf>
    <xf numFmtId="164" fontId="43" fillId="0" borderId="17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10" fontId="43" fillId="0" borderId="18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10" fontId="43" fillId="0" borderId="0" xfId="0" applyNumberFormat="1" applyFont="1" applyBorder="1" applyAlignment="1">
      <alignment horizontal="center"/>
    </xf>
    <xf numFmtId="164" fontId="43" fillId="0" borderId="20" xfId="0" applyNumberFormat="1" applyFont="1" applyBorder="1" applyAlignment="1">
      <alignment horizontal="center"/>
    </xf>
    <xf numFmtId="0" fontId="40" fillId="0" borderId="11" xfId="0" applyFont="1" applyBorder="1" applyAlignment="1">
      <alignment wrapText="1"/>
    </xf>
    <xf numFmtId="10" fontId="40" fillId="0" borderId="13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43" fillId="0" borderId="12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4" fontId="43" fillId="0" borderId="2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42" fillId="0" borderId="0" xfId="0" applyNumberFormat="1" applyFont="1" applyBorder="1" applyAlignment="1" applyProtection="1">
      <alignment horizontal="center"/>
      <protection locked="0"/>
    </xf>
    <xf numFmtId="4" fontId="42" fillId="0" borderId="0" xfId="0" applyNumberFormat="1" applyFont="1" applyBorder="1" applyAlignment="1" applyProtection="1">
      <alignment horizontal="center"/>
      <protection locked="0"/>
    </xf>
    <xf numFmtId="164" fontId="42" fillId="0" borderId="0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Fill="1" applyBorder="1" applyAlignment="1" applyProtection="1">
      <alignment horizontal="center"/>
      <protection locked="0"/>
    </xf>
    <xf numFmtId="4" fontId="42" fillId="0" borderId="0" xfId="0" applyNumberFormat="1" applyFont="1" applyFill="1" applyBorder="1" applyAlignment="1" applyProtection="1">
      <alignment horizontal="center"/>
      <protection locked="0"/>
    </xf>
    <xf numFmtId="164" fontId="4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43" fillId="0" borderId="0" xfId="0" applyNumberFormat="1" applyFont="1" applyBorder="1" applyAlignment="1" applyProtection="1">
      <alignment horizontal="center"/>
      <protection locked="0"/>
    </xf>
    <xf numFmtId="10" fontId="43" fillId="0" borderId="0" xfId="0" applyNumberFormat="1" applyFont="1" applyBorder="1" applyAlignment="1" applyProtection="1">
      <alignment horizontal="center"/>
      <protection locked="0"/>
    </xf>
    <xf numFmtId="3" fontId="43" fillId="0" borderId="20" xfId="0" applyNumberFormat="1" applyFont="1" applyBorder="1" applyAlignment="1" applyProtection="1">
      <alignment horizontal="center"/>
      <protection locked="0"/>
    </xf>
    <xf numFmtId="10" fontId="43" fillId="0" borderId="20" xfId="0" applyNumberFormat="1" applyFont="1" applyBorder="1" applyAlignment="1" applyProtection="1">
      <alignment horizontal="center"/>
      <protection locked="0"/>
    </xf>
    <xf numFmtId="4" fontId="43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164" fontId="43" fillId="0" borderId="15" xfId="0" applyNumberFormat="1" applyFont="1" applyBorder="1" applyAlignment="1" applyProtection="1">
      <alignment horizontal="center"/>
      <protection locked="0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9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95"/>
  <sheetViews>
    <sheetView showGridLines="0" zoomScale="115" zoomScaleNormal="115" workbookViewId="0" topLeftCell="A67">
      <selection activeCell="C47" sqref="C47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6" width="12.7109375" style="30" customWidth="1"/>
    <col min="7" max="7" width="12.7109375" style="10" customWidth="1"/>
    <col min="8" max="8" width="19.00390625" style="10" bestFit="1" customWidth="1"/>
    <col min="9" max="9" width="12.7109375" style="14" customWidth="1"/>
    <col min="10" max="10" width="15.421875" style="11" bestFit="1" customWidth="1"/>
    <col min="11" max="11" width="12.7109375" style="0" customWidth="1"/>
  </cols>
  <sheetData>
    <row r="1" spans="1:11" ht="34.5">
      <c r="A1" s="78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6.5" thickBot="1">
      <c r="A2" s="81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4" s="11" customFormat="1" ht="16.5" thickBot="1">
      <c r="A3" s="59" t="s">
        <v>78</v>
      </c>
      <c r="B3" s="25" t="s">
        <v>72</v>
      </c>
      <c r="C3" s="28" t="s">
        <v>73</v>
      </c>
      <c r="D3" s="29" t="s">
        <v>74</v>
      </c>
      <c r="E3" s="29" t="s">
        <v>75</v>
      </c>
      <c r="F3" s="29" t="s">
        <v>76</v>
      </c>
      <c r="G3" s="31" t="s">
        <v>79</v>
      </c>
      <c r="H3" s="31" t="s">
        <v>77</v>
      </c>
      <c r="I3" s="26" t="s">
        <v>80</v>
      </c>
      <c r="J3" s="26" t="s">
        <v>81</v>
      </c>
      <c r="K3" s="27" t="s">
        <v>82</v>
      </c>
      <c r="M3" s="15"/>
      <c r="N3" s="15"/>
      <c r="O3" s="15"/>
      <c r="P3" s="15"/>
      <c r="Q3" s="15"/>
      <c r="R3" s="15"/>
      <c r="S3" s="15"/>
      <c r="T3" s="15"/>
      <c r="U3" s="16"/>
      <c r="V3" s="15"/>
      <c r="W3" s="15"/>
      <c r="X3" s="12"/>
    </row>
    <row r="4" spans="1:11" ht="16.5" thickBot="1">
      <c r="A4" s="84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4" ht="15.75">
      <c r="A5" s="1" t="s">
        <v>1</v>
      </c>
      <c r="B5" s="7">
        <v>32000</v>
      </c>
      <c r="C5" s="60">
        <v>18</v>
      </c>
      <c r="D5" s="60">
        <v>251</v>
      </c>
      <c r="E5" s="60">
        <v>882</v>
      </c>
      <c r="F5" s="60">
        <v>986</v>
      </c>
      <c r="G5" s="61">
        <v>3310</v>
      </c>
      <c r="H5" s="61">
        <v>73735</v>
      </c>
      <c r="I5" s="62">
        <v>1841.5</v>
      </c>
      <c r="J5" s="62">
        <v>86804.9</v>
      </c>
      <c r="K5" s="8">
        <v>2.7127</v>
      </c>
      <c r="L5" s="30"/>
      <c r="N5" s="13"/>
    </row>
    <row r="6" spans="1:11" ht="15.75">
      <c r="A6" s="1" t="s">
        <v>2</v>
      </c>
      <c r="B6" s="7">
        <v>0</v>
      </c>
      <c r="C6" s="63"/>
      <c r="D6" s="63"/>
      <c r="E6" s="63"/>
      <c r="F6" s="63"/>
      <c r="G6" s="64"/>
      <c r="H6" s="64"/>
      <c r="I6" s="65"/>
      <c r="J6" s="65"/>
      <c r="K6" s="8">
        <f aca="true" t="shared" si="0" ref="K6:K11">IF(B6,J6/B6,"")</f>
      </c>
    </row>
    <row r="7" spans="1:11" ht="15.75">
      <c r="A7" s="1" t="s">
        <v>3</v>
      </c>
      <c r="B7" s="7">
        <v>81000</v>
      </c>
      <c r="C7" s="63">
        <v>51</v>
      </c>
      <c r="D7" s="63">
        <v>314</v>
      </c>
      <c r="E7" s="63">
        <v>581</v>
      </c>
      <c r="F7" s="63">
        <v>4320</v>
      </c>
      <c r="G7" s="64">
        <v>2524</v>
      </c>
      <c r="H7" s="64">
        <v>25335</v>
      </c>
      <c r="I7" s="65">
        <v>15538.82</v>
      </c>
      <c r="J7" s="65">
        <v>76001.92</v>
      </c>
      <c r="K7" s="8">
        <f t="shared" si="0"/>
        <v>0.9382953086419753</v>
      </c>
    </row>
    <row r="8" spans="1:11" ht="15.75">
      <c r="A8" s="1" t="s">
        <v>4</v>
      </c>
      <c r="B8" s="7">
        <v>127250</v>
      </c>
      <c r="C8" s="63">
        <v>67</v>
      </c>
      <c r="D8" s="63">
        <v>654</v>
      </c>
      <c r="E8" s="63">
        <v>1915</v>
      </c>
      <c r="F8" s="63">
        <v>7304</v>
      </c>
      <c r="G8" s="64">
        <v>6960</v>
      </c>
      <c r="H8" s="64">
        <v>69944</v>
      </c>
      <c r="I8" s="65">
        <v>26431.35</v>
      </c>
      <c r="J8" s="65">
        <v>193171.51</v>
      </c>
      <c r="K8" s="8">
        <f t="shared" si="0"/>
        <v>1.5180472298624754</v>
      </c>
    </row>
    <row r="9" spans="1:11" ht="15.75">
      <c r="A9" s="1" t="s">
        <v>5</v>
      </c>
      <c r="B9" s="7">
        <v>88000</v>
      </c>
      <c r="C9" s="63">
        <v>26</v>
      </c>
      <c r="D9" s="63">
        <v>141</v>
      </c>
      <c r="E9" s="63">
        <v>566</v>
      </c>
      <c r="F9" s="63">
        <v>4751</v>
      </c>
      <c r="G9" s="64">
        <v>3292</v>
      </c>
      <c r="H9" s="64">
        <v>22127</v>
      </c>
      <c r="I9" s="65">
        <v>10076.4</v>
      </c>
      <c r="J9" s="65">
        <v>87408.78</v>
      </c>
      <c r="K9" s="8">
        <f t="shared" si="0"/>
        <v>0.9932815909090909</v>
      </c>
    </row>
    <row r="10" spans="1:11" ht="16.5" thickBot="1">
      <c r="A10" s="1" t="s">
        <v>6</v>
      </c>
      <c r="B10" s="7">
        <v>12500</v>
      </c>
      <c r="C10" s="63">
        <v>3</v>
      </c>
      <c r="D10" s="63">
        <v>35</v>
      </c>
      <c r="E10" s="63">
        <v>35</v>
      </c>
      <c r="F10" s="63">
        <v>994</v>
      </c>
      <c r="G10" s="64">
        <v>298</v>
      </c>
      <c r="H10" s="64">
        <v>845</v>
      </c>
      <c r="I10" s="65">
        <v>183.75</v>
      </c>
      <c r="J10" s="65">
        <v>7021.95</v>
      </c>
      <c r="K10" s="8">
        <f t="shared" si="0"/>
        <v>0.561756</v>
      </c>
    </row>
    <row r="11" spans="1:11" ht="16.5" thickBot="1">
      <c r="A11" s="18" t="s">
        <v>16</v>
      </c>
      <c r="B11" s="19">
        <f>SUM(B5:B10)</f>
        <v>340750</v>
      </c>
      <c r="C11" s="20">
        <f aca="true" t="shared" si="1" ref="C11:J11">SUM(C5:C10)</f>
        <v>165</v>
      </c>
      <c r="D11" s="20">
        <f t="shared" si="1"/>
        <v>1395</v>
      </c>
      <c r="E11" s="20">
        <f t="shared" si="1"/>
        <v>3979</v>
      </c>
      <c r="F11" s="20">
        <f t="shared" si="1"/>
        <v>18355</v>
      </c>
      <c r="G11" s="21">
        <f t="shared" si="1"/>
        <v>16384</v>
      </c>
      <c r="H11" s="21">
        <f t="shared" si="1"/>
        <v>191986</v>
      </c>
      <c r="I11" s="19">
        <f t="shared" si="1"/>
        <v>54071.82</v>
      </c>
      <c r="J11" s="19">
        <f t="shared" si="1"/>
        <v>450409.06</v>
      </c>
      <c r="K11" s="22">
        <f t="shared" si="0"/>
        <v>1.3218167571533381</v>
      </c>
    </row>
    <row r="12" spans="1:11" ht="16.5" thickBot="1">
      <c r="A12" s="87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9"/>
    </row>
    <row r="13" spans="1:11" ht="15.75">
      <c r="A13" s="3" t="s">
        <v>8</v>
      </c>
      <c r="B13" s="7">
        <v>11500</v>
      </c>
      <c r="C13" s="63"/>
      <c r="D13" s="63"/>
      <c r="E13" s="63"/>
      <c r="F13" s="63"/>
      <c r="G13" s="64"/>
      <c r="H13" s="64"/>
      <c r="I13" s="65"/>
      <c r="J13" s="65"/>
      <c r="K13" s="8">
        <f>IF(B13,J13/B13,"")</f>
        <v>0</v>
      </c>
    </row>
    <row r="14" spans="1:11" s="34" customFormat="1" ht="15.75">
      <c r="A14" s="3" t="s">
        <v>9</v>
      </c>
      <c r="B14" s="32">
        <v>168125</v>
      </c>
      <c r="C14" s="66">
        <v>57</v>
      </c>
      <c r="D14" s="66">
        <v>322</v>
      </c>
      <c r="E14" s="66">
        <v>775</v>
      </c>
      <c r="F14" s="66">
        <v>5939</v>
      </c>
      <c r="G14" s="67">
        <v>3123</v>
      </c>
      <c r="H14" s="67">
        <v>45076.8</v>
      </c>
      <c r="I14" s="68">
        <v>9564.48</v>
      </c>
      <c r="J14" s="68">
        <v>86298.88</v>
      </c>
      <c r="K14" s="33">
        <f aca="true" t="shared" si="2" ref="K14:K21">IF(B14,J14/B14,"")</f>
        <v>0.5133018884758365</v>
      </c>
    </row>
    <row r="15" spans="1:11" ht="15.75">
      <c r="A15" s="3" t="s">
        <v>10</v>
      </c>
      <c r="B15" s="7">
        <v>45375</v>
      </c>
      <c r="C15" s="63">
        <v>18</v>
      </c>
      <c r="D15" s="63">
        <v>120</v>
      </c>
      <c r="E15" s="63">
        <v>176</v>
      </c>
      <c r="F15" s="63">
        <v>513</v>
      </c>
      <c r="G15" s="67">
        <v>545</v>
      </c>
      <c r="H15" s="64">
        <v>11701</v>
      </c>
      <c r="I15" s="65">
        <v>4541.09</v>
      </c>
      <c r="J15" s="65">
        <v>18468.98</v>
      </c>
      <c r="K15" s="8">
        <f t="shared" si="2"/>
        <v>0.40702986225895316</v>
      </c>
    </row>
    <row r="16" spans="1:11" ht="15.75">
      <c r="A16" s="3" t="s">
        <v>11</v>
      </c>
      <c r="B16" s="7">
        <v>27750</v>
      </c>
      <c r="C16" s="63">
        <v>7</v>
      </c>
      <c r="D16" s="63">
        <v>22</v>
      </c>
      <c r="E16" s="63">
        <v>116</v>
      </c>
      <c r="F16" s="63">
        <v>565</v>
      </c>
      <c r="G16" s="67">
        <v>378</v>
      </c>
      <c r="H16" s="64">
        <v>4211</v>
      </c>
      <c r="I16" s="65">
        <v>85</v>
      </c>
      <c r="J16" s="65">
        <v>9198.44</v>
      </c>
      <c r="K16" s="8">
        <f t="shared" si="2"/>
        <v>0.3314753153153153</v>
      </c>
    </row>
    <row r="17" spans="1:11" ht="15.75">
      <c r="A17" s="3" t="s">
        <v>12</v>
      </c>
      <c r="B17" s="7">
        <v>54000</v>
      </c>
      <c r="C17" s="63">
        <v>29</v>
      </c>
      <c r="D17" s="63">
        <v>533</v>
      </c>
      <c r="E17" s="63">
        <v>787</v>
      </c>
      <c r="F17" s="63">
        <v>6238</v>
      </c>
      <c r="G17" s="67">
        <v>2662</v>
      </c>
      <c r="H17" s="64">
        <v>47731</v>
      </c>
      <c r="I17" s="65">
        <v>11573.6</v>
      </c>
      <c r="J17" s="65">
        <v>78283.04</v>
      </c>
      <c r="K17" s="8">
        <f t="shared" si="2"/>
        <v>1.4496859259259258</v>
      </c>
    </row>
    <row r="18" spans="1:11" ht="15.75">
      <c r="A18" s="3" t="s">
        <v>13</v>
      </c>
      <c r="B18" s="7">
        <v>72250</v>
      </c>
      <c r="C18" s="63">
        <v>58</v>
      </c>
      <c r="D18" s="63">
        <v>355</v>
      </c>
      <c r="E18" s="63">
        <v>879</v>
      </c>
      <c r="F18" s="63">
        <v>3255</v>
      </c>
      <c r="G18" s="67">
        <v>3289.4</v>
      </c>
      <c r="H18" s="64">
        <v>33814</v>
      </c>
      <c r="I18" s="64">
        <v>40004.36</v>
      </c>
      <c r="J18" s="65">
        <v>118914.29</v>
      </c>
      <c r="K18" s="8">
        <f t="shared" si="2"/>
        <v>1.645872525951557</v>
      </c>
    </row>
    <row r="19" spans="1:11" ht="15.75">
      <c r="A19" s="3" t="s">
        <v>14</v>
      </c>
      <c r="B19" s="7">
        <v>52250</v>
      </c>
      <c r="C19" s="63">
        <v>38</v>
      </c>
      <c r="D19" s="63">
        <v>215</v>
      </c>
      <c r="E19" s="63">
        <v>713</v>
      </c>
      <c r="F19" s="63">
        <v>2523</v>
      </c>
      <c r="G19" s="67">
        <v>2530</v>
      </c>
      <c r="H19" s="64">
        <v>29585</v>
      </c>
      <c r="I19" s="65">
        <v>10643.12</v>
      </c>
      <c r="J19" s="65">
        <v>71836.52</v>
      </c>
      <c r="K19" s="8">
        <f t="shared" si="2"/>
        <v>1.3748616267942584</v>
      </c>
    </row>
    <row r="20" spans="1:11" ht="16.5" thickBot="1">
      <c r="A20" s="3" t="s">
        <v>15</v>
      </c>
      <c r="B20" s="7">
        <v>51125</v>
      </c>
      <c r="C20" s="63">
        <v>16</v>
      </c>
      <c r="D20" s="63">
        <v>59</v>
      </c>
      <c r="E20" s="63">
        <v>157</v>
      </c>
      <c r="F20" s="63">
        <v>442</v>
      </c>
      <c r="G20" s="67">
        <v>450</v>
      </c>
      <c r="H20" s="64">
        <v>5695</v>
      </c>
      <c r="I20" s="65">
        <v>6265</v>
      </c>
      <c r="J20" s="65">
        <v>17209.8</v>
      </c>
      <c r="K20" s="8">
        <f t="shared" si="2"/>
        <v>0.3366220048899755</v>
      </c>
    </row>
    <row r="21" spans="1:11" ht="16.5" thickBot="1">
      <c r="A21" s="23" t="s">
        <v>16</v>
      </c>
      <c r="B21" s="19">
        <f>SUM(B13:B20)</f>
        <v>482375</v>
      </c>
      <c r="C21" s="20">
        <f aca="true" t="shared" si="3" ref="C21:J21">SUM(C13:C20)</f>
        <v>223</v>
      </c>
      <c r="D21" s="20">
        <f t="shared" si="3"/>
        <v>1626</v>
      </c>
      <c r="E21" s="20">
        <f t="shared" si="3"/>
        <v>3603</v>
      </c>
      <c r="F21" s="20">
        <f t="shared" si="3"/>
        <v>19475</v>
      </c>
      <c r="G21" s="20">
        <f t="shared" si="3"/>
        <v>12977.4</v>
      </c>
      <c r="H21" s="21">
        <f t="shared" si="3"/>
        <v>177813.8</v>
      </c>
      <c r="I21" s="19">
        <f t="shared" si="3"/>
        <v>82676.65</v>
      </c>
      <c r="J21" s="19">
        <f t="shared" si="3"/>
        <v>400209.95</v>
      </c>
      <c r="K21" s="22">
        <f t="shared" si="2"/>
        <v>0.8296656128530707</v>
      </c>
    </row>
    <row r="22" spans="1:11" ht="16.5" thickBot="1">
      <c r="A22" s="84" t="s">
        <v>100</v>
      </c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5.75">
      <c r="A23" s="3" t="s">
        <v>17</v>
      </c>
      <c r="B23" s="7">
        <v>68625</v>
      </c>
      <c r="C23" s="63">
        <v>44</v>
      </c>
      <c r="D23" s="60">
        <v>173</v>
      </c>
      <c r="E23" s="63">
        <v>353</v>
      </c>
      <c r="F23" s="63">
        <v>7351</v>
      </c>
      <c r="G23" s="64">
        <v>1375</v>
      </c>
      <c r="H23" s="64">
        <v>19002</v>
      </c>
      <c r="I23" s="65">
        <v>20705.13</v>
      </c>
      <c r="J23" s="65">
        <v>54371.66</v>
      </c>
      <c r="K23" s="8">
        <f>IF(B23,J23/B23,"")</f>
        <v>0.7923010564663024</v>
      </c>
    </row>
    <row r="24" spans="1:11" ht="15.75">
      <c r="A24" s="3" t="s">
        <v>18</v>
      </c>
      <c r="B24" s="7">
        <v>0</v>
      </c>
      <c r="C24" s="63"/>
      <c r="D24" s="63"/>
      <c r="E24" s="63"/>
      <c r="F24" s="63"/>
      <c r="G24" s="64"/>
      <c r="H24" s="64"/>
      <c r="I24" s="65"/>
      <c r="J24" s="65"/>
      <c r="K24" s="8">
        <f>IF(B24,J24/B24,"")</f>
      </c>
    </row>
    <row r="25" spans="1:11" ht="15.75">
      <c r="A25" s="3" t="s">
        <v>19</v>
      </c>
      <c r="B25" s="7">
        <v>48375</v>
      </c>
      <c r="C25" s="63">
        <v>33</v>
      </c>
      <c r="D25" s="63">
        <v>297</v>
      </c>
      <c r="E25" s="63">
        <v>285</v>
      </c>
      <c r="F25" s="63">
        <v>2002</v>
      </c>
      <c r="G25" s="64">
        <v>2693</v>
      </c>
      <c r="H25" s="64">
        <v>53883</v>
      </c>
      <c r="I25" s="65">
        <v>5176.09</v>
      </c>
      <c r="J25" s="65">
        <v>73446.86</v>
      </c>
      <c r="K25" s="8">
        <f>IF(B25,J25/B25,"")</f>
        <v>1.5182813436692506</v>
      </c>
    </row>
    <row r="26" spans="1:11" ht="15.75">
      <c r="A26" s="3" t="s">
        <v>20</v>
      </c>
      <c r="B26" s="7">
        <v>62375</v>
      </c>
      <c r="C26" s="63">
        <v>24</v>
      </c>
      <c r="D26" s="63">
        <v>108</v>
      </c>
      <c r="E26" s="63">
        <v>125</v>
      </c>
      <c r="F26" s="63">
        <v>2701</v>
      </c>
      <c r="G26" s="64">
        <v>1374.5</v>
      </c>
      <c r="H26" s="64">
        <v>6598</v>
      </c>
      <c r="I26" s="65">
        <v>12734.69</v>
      </c>
      <c r="J26" s="65">
        <v>44653.39</v>
      </c>
      <c r="K26" s="8">
        <f>IF(B26,J26/B26,"")</f>
        <v>0.7158860120240481</v>
      </c>
    </row>
    <row r="27" spans="1:11" s="34" customFormat="1" ht="15.75">
      <c r="A27" s="3" t="s">
        <v>21</v>
      </c>
      <c r="B27" s="32">
        <v>150500</v>
      </c>
      <c r="C27" s="66">
        <v>774</v>
      </c>
      <c r="D27" s="66">
        <v>865</v>
      </c>
      <c r="E27" s="66">
        <v>1617</v>
      </c>
      <c r="F27" s="66">
        <v>7644</v>
      </c>
      <c r="G27" s="67">
        <v>5649.65</v>
      </c>
      <c r="H27" s="67">
        <v>36675</v>
      </c>
      <c r="I27" s="68">
        <v>9575.5</v>
      </c>
      <c r="J27" s="68">
        <v>142109.61</v>
      </c>
      <c r="K27" s="33">
        <v>0.9442</v>
      </c>
    </row>
    <row r="28" spans="1:11" ht="16.5" thickBot="1">
      <c r="A28" s="3" t="s">
        <v>22</v>
      </c>
      <c r="B28" s="7">
        <v>95000</v>
      </c>
      <c r="C28" s="63">
        <v>121</v>
      </c>
      <c r="D28" s="63">
        <v>654</v>
      </c>
      <c r="E28" s="63">
        <v>1316</v>
      </c>
      <c r="F28" s="63">
        <v>29600</v>
      </c>
      <c r="G28" s="64">
        <v>6508</v>
      </c>
      <c r="H28" s="64">
        <v>41758</v>
      </c>
      <c r="I28" s="65">
        <v>48014</v>
      </c>
      <c r="J28" s="65">
        <v>200615.52</v>
      </c>
      <c r="K28" s="8">
        <f>IF(B28,J28/B28,"")</f>
        <v>2.1117423157894737</v>
      </c>
    </row>
    <row r="29" spans="1:11" ht="16.5" thickBot="1">
      <c r="A29" s="23" t="s">
        <v>16</v>
      </c>
      <c r="B29" s="19">
        <f>SUM(B23:B28)</f>
        <v>424875</v>
      </c>
      <c r="C29" s="20">
        <f aca="true" t="shared" si="4" ref="C29:I29">SUM(C23:C28)</f>
        <v>996</v>
      </c>
      <c r="D29" s="20">
        <f t="shared" si="4"/>
        <v>2097</v>
      </c>
      <c r="E29" s="20">
        <f t="shared" si="4"/>
        <v>3696</v>
      </c>
      <c r="F29" s="20">
        <f t="shared" si="4"/>
        <v>49298</v>
      </c>
      <c r="G29" s="21">
        <f t="shared" si="4"/>
        <v>17600.15</v>
      </c>
      <c r="H29" s="21">
        <f t="shared" si="4"/>
        <v>157916</v>
      </c>
      <c r="I29" s="19">
        <f t="shared" si="4"/>
        <v>96205.41</v>
      </c>
      <c r="J29" s="77">
        <f>SUM(J23:J28)</f>
        <v>515197.04000000004</v>
      </c>
      <c r="K29" s="22">
        <v>1.2126</v>
      </c>
    </row>
    <row r="30" spans="1:11" ht="16.5" thickBot="1">
      <c r="A30" s="87" t="s">
        <v>101</v>
      </c>
      <c r="B30" s="88"/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15.75">
      <c r="A31" s="3" t="s">
        <v>23</v>
      </c>
      <c r="B31" s="7">
        <v>24500</v>
      </c>
      <c r="C31" s="63">
        <v>71</v>
      </c>
      <c r="D31" s="60">
        <v>429</v>
      </c>
      <c r="E31" s="63">
        <v>601</v>
      </c>
      <c r="F31" s="63">
        <v>19618</v>
      </c>
      <c r="G31" s="64">
        <v>3167</v>
      </c>
      <c r="H31" s="64">
        <v>21880</v>
      </c>
      <c r="I31" s="65">
        <v>16524.26</v>
      </c>
      <c r="J31" s="65">
        <v>91003.31</v>
      </c>
      <c r="K31" s="8">
        <f>IF(B31,J31/B31,"")</f>
        <v>3.7144208163265304</v>
      </c>
    </row>
    <row r="32" spans="1:11" ht="15.75">
      <c r="A32" s="3" t="s">
        <v>24</v>
      </c>
      <c r="B32" s="7">
        <v>51625</v>
      </c>
      <c r="C32" s="63">
        <v>42</v>
      </c>
      <c r="D32" s="63">
        <v>177</v>
      </c>
      <c r="E32" s="63">
        <v>203</v>
      </c>
      <c r="F32" s="69">
        <v>715</v>
      </c>
      <c r="G32" s="63">
        <v>701</v>
      </c>
      <c r="H32" s="63">
        <v>5956</v>
      </c>
      <c r="I32" s="64">
        <v>858.08</v>
      </c>
      <c r="J32" s="64">
        <v>17499.47</v>
      </c>
      <c r="K32" s="8">
        <f aca="true" t="shared" si="5" ref="K32:K39">IF(B32,J32/B32,"")</f>
        <v>0.338972784503632</v>
      </c>
    </row>
    <row r="33" spans="1:11" ht="15.75">
      <c r="A33" s="3" t="s">
        <v>25</v>
      </c>
      <c r="B33" s="7">
        <v>117000</v>
      </c>
      <c r="C33" s="63">
        <v>70</v>
      </c>
      <c r="D33" s="63">
        <v>245</v>
      </c>
      <c r="E33" s="69">
        <v>775</v>
      </c>
      <c r="F33" s="63">
        <v>7587</v>
      </c>
      <c r="G33" s="63">
        <v>3111</v>
      </c>
      <c r="H33" s="64">
        <v>58093</v>
      </c>
      <c r="I33" s="64">
        <v>22033</v>
      </c>
      <c r="J33" s="65">
        <v>100319.07</v>
      </c>
      <c r="K33" s="8">
        <f t="shared" si="5"/>
        <v>0.8574279487179488</v>
      </c>
    </row>
    <row r="34" spans="1:11" ht="15.75">
      <c r="A34" s="3" t="s">
        <v>26</v>
      </c>
      <c r="B34" s="7">
        <v>81625</v>
      </c>
      <c r="C34" s="63">
        <v>73</v>
      </c>
      <c r="D34" s="69">
        <v>517</v>
      </c>
      <c r="E34" s="63">
        <v>1223</v>
      </c>
      <c r="F34" s="63">
        <v>7261</v>
      </c>
      <c r="G34" s="64">
        <v>8288</v>
      </c>
      <c r="H34" s="64">
        <v>81341</v>
      </c>
      <c r="I34" s="65">
        <v>18445.09</v>
      </c>
      <c r="J34" s="65">
        <v>216727.23</v>
      </c>
      <c r="K34" s="8">
        <f t="shared" si="5"/>
        <v>2.6551574885145484</v>
      </c>
    </row>
    <row r="35" spans="1:11" ht="15.75">
      <c r="A35" s="3" t="s">
        <v>27</v>
      </c>
      <c r="B35" s="7">
        <v>30375</v>
      </c>
      <c r="C35" s="63">
        <v>7</v>
      </c>
      <c r="D35" s="69">
        <v>35</v>
      </c>
      <c r="E35" s="63">
        <v>49</v>
      </c>
      <c r="F35" s="63">
        <v>123</v>
      </c>
      <c r="G35" s="64">
        <v>146</v>
      </c>
      <c r="H35" s="64">
        <v>1752</v>
      </c>
      <c r="I35" s="65">
        <v>25</v>
      </c>
      <c r="J35" s="65">
        <v>3555.28</v>
      </c>
      <c r="K35" s="8">
        <f t="shared" si="5"/>
        <v>0.11704625514403293</v>
      </c>
    </row>
    <row r="36" spans="1:11" ht="15.75">
      <c r="A36" s="3" t="s">
        <v>28</v>
      </c>
      <c r="B36" s="7">
        <v>29375</v>
      </c>
      <c r="C36" s="63">
        <v>30</v>
      </c>
      <c r="D36" s="69">
        <v>332</v>
      </c>
      <c r="E36" s="63">
        <v>891</v>
      </c>
      <c r="F36" s="63">
        <v>3170</v>
      </c>
      <c r="G36" s="64">
        <v>2399</v>
      </c>
      <c r="H36" s="64">
        <v>26711</v>
      </c>
      <c r="I36" s="65">
        <v>12913.14</v>
      </c>
      <c r="J36" s="65">
        <v>70750.13</v>
      </c>
      <c r="K36" s="8">
        <f t="shared" si="5"/>
        <v>2.408515063829787</v>
      </c>
    </row>
    <row r="37" spans="1:11" ht="15.75">
      <c r="A37" s="3" t="s">
        <v>29</v>
      </c>
      <c r="B37" s="7">
        <v>42500</v>
      </c>
      <c r="C37" s="63"/>
      <c r="D37" s="69"/>
      <c r="E37" s="63"/>
      <c r="F37" s="63"/>
      <c r="G37" s="64"/>
      <c r="H37" s="64"/>
      <c r="I37" s="65"/>
      <c r="J37" s="65"/>
      <c r="K37" s="8">
        <f t="shared" si="5"/>
        <v>0</v>
      </c>
    </row>
    <row r="38" spans="1:11" ht="16.5" thickBot="1">
      <c r="A38" s="3" t="s">
        <v>30</v>
      </c>
      <c r="B38" s="7">
        <v>24250</v>
      </c>
      <c r="C38" s="63">
        <v>14</v>
      </c>
      <c r="D38" s="69">
        <v>85</v>
      </c>
      <c r="E38" s="63">
        <v>261</v>
      </c>
      <c r="F38" s="63">
        <v>1783</v>
      </c>
      <c r="G38" s="64">
        <v>2520</v>
      </c>
      <c r="H38" s="64">
        <v>22040</v>
      </c>
      <c r="I38" s="65">
        <v>2864</v>
      </c>
      <c r="J38" s="65">
        <v>62775.6</v>
      </c>
      <c r="K38" s="8">
        <f t="shared" si="5"/>
        <v>2.588684536082474</v>
      </c>
    </row>
    <row r="39" spans="1:11" ht="16.5" thickBot="1">
      <c r="A39" s="23" t="s">
        <v>31</v>
      </c>
      <c r="B39" s="19">
        <f>SUM(B31:B38)</f>
        <v>401250</v>
      </c>
      <c r="C39" s="20">
        <f aca="true" t="shared" si="6" ref="C39:J39">SUM(C31:C38)</f>
        <v>307</v>
      </c>
      <c r="D39" s="20">
        <f t="shared" si="6"/>
        <v>1820</v>
      </c>
      <c r="E39" s="20">
        <f t="shared" si="6"/>
        <v>4003</v>
      </c>
      <c r="F39" s="20">
        <f t="shared" si="6"/>
        <v>40257</v>
      </c>
      <c r="G39" s="21">
        <f t="shared" si="6"/>
        <v>20332</v>
      </c>
      <c r="H39" s="21">
        <f t="shared" si="6"/>
        <v>217773</v>
      </c>
      <c r="I39" s="19">
        <f t="shared" si="6"/>
        <v>73662.56999999999</v>
      </c>
      <c r="J39" s="19">
        <f t="shared" si="6"/>
        <v>562630.0900000001</v>
      </c>
      <c r="K39" s="22">
        <f t="shared" si="5"/>
        <v>1.402193370716511</v>
      </c>
    </row>
    <row r="40" spans="1:11" ht="16.5" thickBot="1">
      <c r="A40" s="87" t="s">
        <v>107</v>
      </c>
      <c r="B40" s="88"/>
      <c r="C40" s="88"/>
      <c r="D40" s="88"/>
      <c r="E40" s="88"/>
      <c r="F40" s="88"/>
      <c r="G40" s="88"/>
      <c r="H40" s="88"/>
      <c r="I40" s="88"/>
      <c r="J40" s="88"/>
      <c r="K40" s="89"/>
    </row>
    <row r="41" spans="1:11" ht="15.75">
      <c r="A41" s="3" t="s">
        <v>32</v>
      </c>
      <c r="B41" s="7">
        <v>37250</v>
      </c>
      <c r="C41" s="63">
        <v>37</v>
      </c>
      <c r="D41" s="63">
        <v>40</v>
      </c>
      <c r="E41" s="63">
        <v>68</v>
      </c>
      <c r="F41" s="63">
        <v>148</v>
      </c>
      <c r="G41" s="64">
        <v>217</v>
      </c>
      <c r="H41" s="64">
        <v>4473</v>
      </c>
      <c r="I41" s="65">
        <v>1201.8</v>
      </c>
      <c r="J41" s="65">
        <v>6721.37</v>
      </c>
      <c r="K41" s="8">
        <f>IF(B41,J41/B41,"")</f>
        <v>0.18043946308724831</v>
      </c>
    </row>
    <row r="42" spans="1:11" ht="15.75">
      <c r="A42" s="3" t="s">
        <v>33</v>
      </c>
      <c r="B42" s="7">
        <v>48750</v>
      </c>
      <c r="C42" s="63">
        <v>336</v>
      </c>
      <c r="D42" s="63">
        <v>351</v>
      </c>
      <c r="E42" s="63">
        <v>560</v>
      </c>
      <c r="F42" s="63">
        <v>4864</v>
      </c>
      <c r="G42" s="64">
        <v>3801</v>
      </c>
      <c r="H42" s="64">
        <v>26937</v>
      </c>
      <c r="I42" s="65">
        <v>45762</v>
      </c>
      <c r="J42" s="65">
        <v>135245.7</v>
      </c>
      <c r="K42" s="8">
        <f aca="true" t="shared" si="7" ref="K42:K48">IF(B42,J42/B42,"")</f>
        <v>2.7742707692307693</v>
      </c>
    </row>
    <row r="43" spans="1:11" ht="15.75">
      <c r="A43" s="3" t="s">
        <v>34</v>
      </c>
      <c r="B43" s="7">
        <v>21000</v>
      </c>
      <c r="C43" s="63">
        <v>7</v>
      </c>
      <c r="D43" s="63">
        <v>12</v>
      </c>
      <c r="E43" s="63">
        <v>11</v>
      </c>
      <c r="F43" s="63">
        <v>9</v>
      </c>
      <c r="G43" s="64">
        <v>68</v>
      </c>
      <c r="H43" s="64">
        <v>1625</v>
      </c>
      <c r="I43" s="65"/>
      <c r="J43" s="65">
        <v>1760.9</v>
      </c>
      <c r="K43" s="8">
        <f t="shared" si="7"/>
        <v>0.08385238095238096</v>
      </c>
    </row>
    <row r="44" spans="1:11" ht="15.75">
      <c r="A44" s="3" t="s">
        <v>35</v>
      </c>
      <c r="B44" s="7">
        <v>47125</v>
      </c>
      <c r="C44" s="63">
        <v>24</v>
      </c>
      <c r="D44" s="63">
        <v>145</v>
      </c>
      <c r="E44" s="63">
        <v>244</v>
      </c>
      <c r="F44" s="63">
        <v>1637</v>
      </c>
      <c r="G44" s="64">
        <v>1112</v>
      </c>
      <c r="H44" s="64">
        <v>20873</v>
      </c>
      <c r="I44" s="65">
        <v>6532</v>
      </c>
      <c r="J44" s="65">
        <v>34438.62</v>
      </c>
      <c r="K44" s="8">
        <f t="shared" si="7"/>
        <v>0.7307929973474802</v>
      </c>
    </row>
    <row r="45" spans="1:11" ht="15.75">
      <c r="A45" s="3" t="s">
        <v>36</v>
      </c>
      <c r="B45" s="7">
        <v>29625</v>
      </c>
      <c r="C45" s="63"/>
      <c r="D45" s="63"/>
      <c r="E45" s="63"/>
      <c r="F45" s="63"/>
      <c r="G45" s="64"/>
      <c r="H45" s="64"/>
      <c r="I45" s="65"/>
      <c r="J45" s="65"/>
      <c r="K45" s="8">
        <f t="shared" si="7"/>
        <v>0</v>
      </c>
    </row>
    <row r="46" spans="1:11" ht="15.75">
      <c r="A46" s="3" t="s">
        <v>37</v>
      </c>
      <c r="B46" s="7">
        <v>128250</v>
      </c>
      <c r="C46" s="63">
        <v>60</v>
      </c>
      <c r="D46" s="63">
        <v>653</v>
      </c>
      <c r="E46" s="63">
        <v>1045</v>
      </c>
      <c r="F46" s="63">
        <v>15380</v>
      </c>
      <c r="G46" s="64">
        <v>5038</v>
      </c>
      <c r="H46" s="64">
        <v>44865</v>
      </c>
      <c r="I46" s="65">
        <v>15695.33</v>
      </c>
      <c r="J46" s="65">
        <v>135583.33</v>
      </c>
      <c r="K46" s="8">
        <f t="shared" si="7"/>
        <v>1.0571799610136452</v>
      </c>
    </row>
    <row r="47" spans="1:11" ht="16.5" thickBot="1">
      <c r="A47" s="3" t="s">
        <v>38</v>
      </c>
      <c r="B47" s="7">
        <v>0</v>
      </c>
      <c r="C47" s="63"/>
      <c r="D47" s="63"/>
      <c r="E47" s="63"/>
      <c r="F47" s="63"/>
      <c r="G47" s="64"/>
      <c r="H47" s="64"/>
      <c r="I47" s="65"/>
      <c r="J47" s="65"/>
      <c r="K47" s="8">
        <f t="shared" si="7"/>
      </c>
    </row>
    <row r="48" spans="1:11" ht="16.5" thickBot="1">
      <c r="A48" s="23" t="s">
        <v>31</v>
      </c>
      <c r="B48" s="19">
        <f>SUM(B41:B47)</f>
        <v>312000</v>
      </c>
      <c r="C48" s="20">
        <f aca="true" t="shared" si="8" ref="C48:J48">SUM(C41:C47)</f>
        <v>464</v>
      </c>
      <c r="D48" s="20">
        <f t="shared" si="8"/>
        <v>1201</v>
      </c>
      <c r="E48" s="20">
        <f t="shared" si="8"/>
        <v>1928</v>
      </c>
      <c r="F48" s="20">
        <f t="shared" si="8"/>
        <v>22038</v>
      </c>
      <c r="G48" s="21">
        <f t="shared" si="8"/>
        <v>10236</v>
      </c>
      <c r="H48" s="21">
        <f t="shared" si="8"/>
        <v>98773</v>
      </c>
      <c r="I48" s="19">
        <f t="shared" si="8"/>
        <v>69191.13</v>
      </c>
      <c r="J48" s="19">
        <f t="shared" si="8"/>
        <v>313749.92</v>
      </c>
      <c r="K48" s="22">
        <f t="shared" si="7"/>
        <v>1.0056087179487179</v>
      </c>
    </row>
    <row r="49" spans="1:11" ht="16.5" thickBot="1">
      <c r="A49" s="84" t="s">
        <v>102</v>
      </c>
      <c r="B49" s="85"/>
      <c r="C49" s="85"/>
      <c r="D49" s="85"/>
      <c r="E49" s="85"/>
      <c r="F49" s="85"/>
      <c r="G49" s="85"/>
      <c r="H49" s="85"/>
      <c r="I49" s="85"/>
      <c r="J49" s="85"/>
      <c r="K49" s="86"/>
    </row>
    <row r="50" spans="1:11" ht="15.75">
      <c r="A50" s="3" t="s">
        <v>39</v>
      </c>
      <c r="B50" s="7">
        <v>11250</v>
      </c>
      <c r="C50" s="63">
        <v>68</v>
      </c>
      <c r="D50" s="63">
        <v>68</v>
      </c>
      <c r="E50" s="63">
        <v>118</v>
      </c>
      <c r="F50" s="63">
        <v>804</v>
      </c>
      <c r="G50" s="64">
        <v>308</v>
      </c>
      <c r="H50" s="64">
        <v>3560</v>
      </c>
      <c r="I50" s="65">
        <v>2299.29</v>
      </c>
      <c r="J50" s="65">
        <v>9743.09</v>
      </c>
      <c r="K50" s="8">
        <f>IF(B50,J50/B50,"")</f>
        <v>0.8660524444444444</v>
      </c>
    </row>
    <row r="51" spans="1:11" ht="15.75">
      <c r="A51" s="3" t="s">
        <v>40</v>
      </c>
      <c r="B51" s="7">
        <v>95000</v>
      </c>
      <c r="C51" s="63">
        <v>69</v>
      </c>
      <c r="D51" s="63">
        <v>1462</v>
      </c>
      <c r="E51" s="63">
        <v>2076</v>
      </c>
      <c r="F51" s="63">
        <v>18712</v>
      </c>
      <c r="G51" s="63">
        <v>9268</v>
      </c>
      <c r="H51" s="64">
        <v>97786</v>
      </c>
      <c r="I51" s="64">
        <v>68771.08</v>
      </c>
      <c r="J51" s="65">
        <v>291454.52</v>
      </c>
      <c r="K51" s="8">
        <f aca="true" t="shared" si="9" ref="K51:K59">IF(B51,J51/B51,"")</f>
        <v>3.067942315789474</v>
      </c>
    </row>
    <row r="52" spans="1:11" ht="15.75">
      <c r="A52" s="3" t="s">
        <v>41</v>
      </c>
      <c r="B52" s="7">
        <v>188750</v>
      </c>
      <c r="C52" s="63">
        <v>632</v>
      </c>
      <c r="D52" s="63">
        <v>1194</v>
      </c>
      <c r="E52" s="63">
        <v>1982</v>
      </c>
      <c r="F52" s="63">
        <v>14687</v>
      </c>
      <c r="G52" s="64">
        <v>31756.75</v>
      </c>
      <c r="H52" s="64">
        <v>167254.9</v>
      </c>
      <c r="I52" s="65">
        <v>193573.14</v>
      </c>
      <c r="J52" s="65">
        <v>933103.54</v>
      </c>
      <c r="K52" s="8">
        <f t="shared" si="9"/>
        <v>4.943594913907285</v>
      </c>
    </row>
    <row r="53" spans="1:11" ht="15.75">
      <c r="A53" s="3" t="s">
        <v>42</v>
      </c>
      <c r="B53" s="7">
        <v>5250</v>
      </c>
      <c r="C53" s="63">
        <v>1</v>
      </c>
      <c r="D53" s="63">
        <v>1</v>
      </c>
      <c r="E53" s="63">
        <v>1</v>
      </c>
      <c r="F53" s="63">
        <v>1</v>
      </c>
      <c r="G53" s="64">
        <v>2</v>
      </c>
      <c r="H53" s="64">
        <v>20</v>
      </c>
      <c r="I53" s="65">
        <v>20</v>
      </c>
      <c r="J53" s="65">
        <v>67.9</v>
      </c>
      <c r="K53" s="8">
        <f t="shared" si="9"/>
        <v>0.012933333333333335</v>
      </c>
    </row>
    <row r="54" spans="1:11" ht="15.75">
      <c r="A54" s="3" t="s">
        <v>43</v>
      </c>
      <c r="B54" s="7">
        <v>5750</v>
      </c>
      <c r="C54" s="63">
        <v>1</v>
      </c>
      <c r="D54" s="63">
        <v>1</v>
      </c>
      <c r="E54" s="63">
        <v>1</v>
      </c>
      <c r="F54" s="63">
        <v>80</v>
      </c>
      <c r="G54" s="64">
        <v>3</v>
      </c>
      <c r="H54" s="64">
        <v>120</v>
      </c>
      <c r="I54" s="65">
        <v>1200</v>
      </c>
      <c r="J54" s="65">
        <v>1284.45</v>
      </c>
      <c r="K54" s="8">
        <f t="shared" si="9"/>
        <v>0.22338260869565219</v>
      </c>
    </row>
    <row r="55" spans="1:11" ht="15.75">
      <c r="A55" s="3" t="s">
        <v>44</v>
      </c>
      <c r="B55" s="7">
        <v>25500</v>
      </c>
      <c r="C55" s="63">
        <v>85</v>
      </c>
      <c r="D55" s="63">
        <v>133</v>
      </c>
      <c r="E55" s="63">
        <v>167</v>
      </c>
      <c r="F55" s="63">
        <v>12359</v>
      </c>
      <c r="G55" s="64">
        <v>806</v>
      </c>
      <c r="H55" s="64">
        <v>3139</v>
      </c>
      <c r="I55" s="65">
        <v>393</v>
      </c>
      <c r="J55" s="65">
        <v>19007.76</v>
      </c>
      <c r="K55" s="8">
        <f t="shared" si="9"/>
        <v>0.7454023529411764</v>
      </c>
    </row>
    <row r="56" spans="1:11" ht="15.75">
      <c r="A56" s="3" t="s">
        <v>45</v>
      </c>
      <c r="B56" s="7">
        <v>81125</v>
      </c>
      <c r="C56" s="63">
        <v>52</v>
      </c>
      <c r="D56" s="63">
        <v>793</v>
      </c>
      <c r="E56" s="63">
        <v>489</v>
      </c>
      <c r="F56" s="63">
        <v>5949</v>
      </c>
      <c r="G56" s="64">
        <v>3889.75</v>
      </c>
      <c r="H56" s="64">
        <v>62592</v>
      </c>
      <c r="I56" s="65">
        <v>5148.39</v>
      </c>
      <c r="J56" s="65">
        <v>101625.13</v>
      </c>
      <c r="K56" s="8">
        <f t="shared" si="9"/>
        <v>1.2526980585516179</v>
      </c>
    </row>
    <row r="57" spans="1:11" ht="15.75">
      <c r="A57" s="3" t="s">
        <v>46</v>
      </c>
      <c r="B57" s="7">
        <v>129625</v>
      </c>
      <c r="C57" s="63">
        <v>38</v>
      </c>
      <c r="D57" s="63">
        <v>885</v>
      </c>
      <c r="E57" s="63">
        <v>1390</v>
      </c>
      <c r="F57" s="63">
        <v>2045</v>
      </c>
      <c r="G57" s="64">
        <v>4446.3</v>
      </c>
      <c r="H57" s="64">
        <v>46567</v>
      </c>
      <c r="I57" s="65">
        <v>9925.26</v>
      </c>
      <c r="J57" s="65">
        <v>116708.71</v>
      </c>
      <c r="K57" s="8">
        <f t="shared" si="9"/>
        <v>0.9003564898746385</v>
      </c>
    </row>
    <row r="58" spans="1:11" ht="16.5" thickBot="1">
      <c r="A58" s="3" t="s">
        <v>47</v>
      </c>
      <c r="B58" s="7">
        <v>64500</v>
      </c>
      <c r="C58" s="63">
        <v>18</v>
      </c>
      <c r="D58" s="63">
        <v>239</v>
      </c>
      <c r="E58" s="63">
        <v>426</v>
      </c>
      <c r="F58" s="63">
        <v>6628</v>
      </c>
      <c r="G58" s="64">
        <v>1644</v>
      </c>
      <c r="H58" s="64">
        <v>12898</v>
      </c>
      <c r="I58" s="65">
        <v>12123.52</v>
      </c>
      <c r="J58" s="65">
        <v>51001.44</v>
      </c>
      <c r="K58" s="8">
        <f t="shared" si="9"/>
        <v>0.7907200000000001</v>
      </c>
    </row>
    <row r="59" spans="1:11" ht="16.5" thickBot="1">
      <c r="A59" s="23" t="s">
        <v>31</v>
      </c>
      <c r="B59" s="19">
        <f>SUM(B50:B58)</f>
        <v>606750</v>
      </c>
      <c r="C59" s="20">
        <f aca="true" t="shared" si="10" ref="C59:J59">SUM(C50:C58)</f>
        <v>964</v>
      </c>
      <c r="D59" s="20">
        <f t="shared" si="10"/>
        <v>4776</v>
      </c>
      <c r="E59" s="20">
        <f t="shared" si="10"/>
        <v>6650</v>
      </c>
      <c r="F59" s="20">
        <f t="shared" si="10"/>
        <v>61265</v>
      </c>
      <c r="G59" s="21">
        <f t="shared" si="10"/>
        <v>52123.8</v>
      </c>
      <c r="H59" s="21">
        <f t="shared" si="10"/>
        <v>393936.9</v>
      </c>
      <c r="I59" s="19">
        <f t="shared" si="10"/>
        <v>293453.68000000005</v>
      </c>
      <c r="J59" s="19">
        <f t="shared" si="10"/>
        <v>1523996.54</v>
      </c>
      <c r="K59" s="22">
        <f t="shared" si="9"/>
        <v>2.511737189946436</v>
      </c>
    </row>
    <row r="60" spans="1:11" ht="16.5" thickBot="1">
      <c r="A60" s="84" t="s">
        <v>98</v>
      </c>
      <c r="B60" s="85"/>
      <c r="C60" s="85"/>
      <c r="D60" s="85"/>
      <c r="E60" s="85"/>
      <c r="F60" s="85"/>
      <c r="G60" s="85"/>
      <c r="H60" s="85"/>
      <c r="I60" s="85"/>
      <c r="J60" s="85"/>
      <c r="K60" s="86"/>
    </row>
    <row r="61" spans="1:11" ht="15.75">
      <c r="A61" s="5" t="s">
        <v>48</v>
      </c>
      <c r="B61" s="7">
        <v>0</v>
      </c>
      <c r="C61" s="63"/>
      <c r="D61" s="63"/>
      <c r="E61" s="63"/>
      <c r="F61" s="63"/>
      <c r="G61" s="64"/>
      <c r="H61" s="64"/>
      <c r="I61" s="65"/>
      <c r="J61" s="65"/>
      <c r="K61" s="8">
        <f>IF(B61,J61/B61,"")</f>
      </c>
    </row>
    <row r="62" spans="1:11" ht="15.75">
      <c r="A62" s="5" t="s">
        <v>49</v>
      </c>
      <c r="B62" s="7">
        <v>0</v>
      </c>
      <c r="C62" s="63"/>
      <c r="D62" s="63"/>
      <c r="E62" s="63"/>
      <c r="F62" s="63"/>
      <c r="G62" s="64"/>
      <c r="H62" s="64"/>
      <c r="I62" s="65"/>
      <c r="J62" s="65"/>
      <c r="K62" s="8">
        <f>IF(B62,J62/B62,"")</f>
      </c>
    </row>
    <row r="63" spans="1:11" ht="15.75">
      <c r="A63" s="5" t="s">
        <v>50</v>
      </c>
      <c r="B63" s="7">
        <v>21500</v>
      </c>
      <c r="C63" s="63">
        <v>2</v>
      </c>
      <c r="D63" s="63">
        <v>2</v>
      </c>
      <c r="E63" s="63">
        <v>4</v>
      </c>
      <c r="F63" s="63">
        <v>47</v>
      </c>
      <c r="G63" s="64">
        <v>16</v>
      </c>
      <c r="H63" s="64">
        <v>162</v>
      </c>
      <c r="I63" s="65">
        <v>250</v>
      </c>
      <c r="J63" s="65">
        <v>633.48</v>
      </c>
      <c r="K63" s="8">
        <f>IF(B63,J63/B63,"")</f>
        <v>0.029464186046511628</v>
      </c>
    </row>
    <row r="64" spans="1:11" ht="15.75">
      <c r="A64" s="5" t="s">
        <v>51</v>
      </c>
      <c r="B64" s="7">
        <v>23750</v>
      </c>
      <c r="C64" s="63">
        <v>11</v>
      </c>
      <c r="D64" s="63">
        <v>112</v>
      </c>
      <c r="E64" s="63">
        <v>200</v>
      </c>
      <c r="F64" s="63">
        <v>714</v>
      </c>
      <c r="G64" s="64">
        <v>735</v>
      </c>
      <c r="H64" s="64">
        <v>10034</v>
      </c>
      <c r="I64" s="65">
        <v>1698.97</v>
      </c>
      <c r="J64" s="65" t="s">
        <v>108</v>
      </c>
      <c r="K64" s="8">
        <v>0.8255</v>
      </c>
    </row>
    <row r="65" spans="1:11" ht="15.75">
      <c r="A65" s="5" t="s">
        <v>52</v>
      </c>
      <c r="B65" s="7">
        <v>69000</v>
      </c>
      <c r="C65" s="63">
        <v>23</v>
      </c>
      <c r="D65" s="63">
        <v>64</v>
      </c>
      <c r="E65" s="63">
        <v>185</v>
      </c>
      <c r="F65" s="63">
        <v>1307</v>
      </c>
      <c r="G65" s="64">
        <v>709</v>
      </c>
      <c r="H65" s="64">
        <v>8258</v>
      </c>
      <c r="I65" s="65">
        <v>6432.5</v>
      </c>
      <c r="J65" s="65">
        <v>23576.57</v>
      </c>
      <c r="K65" s="8">
        <f>IF(B65,J65/B65,"")</f>
        <v>0.34168942028985505</v>
      </c>
    </row>
    <row r="66" spans="1:11" ht="16.5" thickBot="1">
      <c r="A66" s="5" t="s">
        <v>53</v>
      </c>
      <c r="B66" s="7">
        <v>48250</v>
      </c>
      <c r="C66" s="63">
        <v>8</v>
      </c>
      <c r="D66" s="63">
        <v>27</v>
      </c>
      <c r="E66" s="63">
        <v>34</v>
      </c>
      <c r="F66" s="63">
        <v>779</v>
      </c>
      <c r="G66" s="64">
        <v>255</v>
      </c>
      <c r="H66" s="64">
        <v>1728</v>
      </c>
      <c r="I66" s="65">
        <v>2816.29</v>
      </c>
      <c r="J66" s="65">
        <v>8808.46</v>
      </c>
      <c r="K66" s="8">
        <f>IF(B66,J66/B66,"")</f>
        <v>0.18255875647668393</v>
      </c>
    </row>
    <row r="67" spans="1:11" ht="16.5" thickBot="1">
      <c r="A67" s="24" t="s">
        <v>31</v>
      </c>
      <c r="B67" s="19">
        <f>SUM(B61:B66)</f>
        <v>162500</v>
      </c>
      <c r="C67" s="20">
        <f aca="true" t="shared" si="11" ref="C67:I67">SUM(C61:C66)</f>
        <v>44</v>
      </c>
      <c r="D67" s="20">
        <f t="shared" si="11"/>
        <v>205</v>
      </c>
      <c r="E67" s="20">
        <f t="shared" si="11"/>
        <v>423</v>
      </c>
      <c r="F67" s="20">
        <f t="shared" si="11"/>
        <v>2847</v>
      </c>
      <c r="G67" s="21">
        <f t="shared" si="11"/>
        <v>1715</v>
      </c>
      <c r="H67" s="21">
        <f t="shared" si="11"/>
        <v>20182</v>
      </c>
      <c r="I67" s="19">
        <f t="shared" si="11"/>
        <v>11197.759999999998</v>
      </c>
      <c r="J67" s="19">
        <v>52696.49</v>
      </c>
      <c r="K67" s="22">
        <v>0.3243</v>
      </c>
    </row>
    <row r="68" spans="1:11" ht="16.5" thickBot="1">
      <c r="A68" s="87" t="s">
        <v>84</v>
      </c>
      <c r="B68" s="88"/>
      <c r="C68" s="88"/>
      <c r="D68" s="88"/>
      <c r="E68" s="88"/>
      <c r="F68" s="88"/>
      <c r="G68" s="88"/>
      <c r="H68" s="88"/>
      <c r="I68" s="88"/>
      <c r="J68" s="88"/>
      <c r="K68" s="89"/>
    </row>
    <row r="69" spans="1:11" ht="15.75">
      <c r="A69" s="1" t="s">
        <v>62</v>
      </c>
      <c r="B69" s="7">
        <v>6750</v>
      </c>
      <c r="C69" s="63">
        <v>74</v>
      </c>
      <c r="D69" s="63">
        <v>85</v>
      </c>
      <c r="E69" s="63">
        <v>394</v>
      </c>
      <c r="F69" s="63">
        <v>712</v>
      </c>
      <c r="G69" s="64">
        <v>996</v>
      </c>
      <c r="H69" s="64">
        <v>3554</v>
      </c>
      <c r="I69" s="65">
        <v>2451.93</v>
      </c>
      <c r="J69" s="65">
        <v>10740.34</v>
      </c>
      <c r="K69" s="8">
        <f>IF(B69,J69/B69,"")</f>
        <v>1.5911614814814814</v>
      </c>
    </row>
    <row r="70" spans="1:11" ht="15.75">
      <c r="A70" s="1" t="s">
        <v>86</v>
      </c>
      <c r="B70" s="7">
        <v>4500</v>
      </c>
      <c r="C70" s="63"/>
      <c r="D70" s="63"/>
      <c r="E70" s="63"/>
      <c r="F70" s="63"/>
      <c r="G70" s="64"/>
      <c r="H70" s="64"/>
      <c r="I70" s="65"/>
      <c r="J70" s="65"/>
      <c r="K70" s="8">
        <f>IF(B70,J70/B70,"")</f>
        <v>0</v>
      </c>
    </row>
    <row r="71" spans="1:11" ht="15.75">
      <c r="A71" s="1" t="s">
        <v>94</v>
      </c>
      <c r="B71" s="7">
        <v>11500</v>
      </c>
      <c r="C71" s="63"/>
      <c r="D71" s="63"/>
      <c r="E71" s="63"/>
      <c r="F71" s="63"/>
      <c r="G71" s="64"/>
      <c r="H71" s="64"/>
      <c r="I71" s="65"/>
      <c r="J71" s="65"/>
      <c r="K71" s="8">
        <f>IF(B71,J71/B71,"")</f>
        <v>0</v>
      </c>
    </row>
    <row r="72" spans="1:11" ht="15.75">
      <c r="A72" s="1" t="s">
        <v>63</v>
      </c>
      <c r="B72" s="7">
        <v>0</v>
      </c>
      <c r="C72" s="63"/>
      <c r="D72" s="63"/>
      <c r="E72" s="63"/>
      <c r="F72" s="63"/>
      <c r="G72" s="64"/>
      <c r="H72" s="64"/>
      <c r="I72" s="65"/>
      <c r="J72" s="65"/>
      <c r="K72" s="8">
        <f aca="true" t="shared" si="12" ref="K72:K83">IF(B72,J72/B72,"")</f>
      </c>
    </row>
    <row r="73" spans="1:11" ht="15.75">
      <c r="A73" s="1" t="s">
        <v>64</v>
      </c>
      <c r="B73" s="7">
        <v>5250</v>
      </c>
      <c r="C73" s="63"/>
      <c r="D73" s="63"/>
      <c r="E73" s="63"/>
      <c r="F73" s="63"/>
      <c r="G73" s="64"/>
      <c r="H73" s="64"/>
      <c r="I73" s="65"/>
      <c r="J73" s="65"/>
      <c r="K73" s="8">
        <f t="shared" si="12"/>
        <v>0</v>
      </c>
    </row>
    <row r="74" spans="1:11" ht="15.75">
      <c r="A74" s="1" t="s">
        <v>65</v>
      </c>
      <c r="B74" s="7">
        <v>5750</v>
      </c>
      <c r="C74" s="63"/>
      <c r="D74" s="63"/>
      <c r="E74" s="63"/>
      <c r="F74" s="63"/>
      <c r="G74" s="64"/>
      <c r="H74" s="64"/>
      <c r="I74" s="65"/>
      <c r="J74" s="65"/>
      <c r="K74" s="8">
        <f t="shared" si="12"/>
        <v>0</v>
      </c>
    </row>
    <row r="75" spans="1:11" ht="15.75">
      <c r="A75" s="1" t="s">
        <v>87</v>
      </c>
      <c r="B75" s="7">
        <v>10750</v>
      </c>
      <c r="C75" s="63"/>
      <c r="D75" s="63"/>
      <c r="E75" s="63"/>
      <c r="F75" s="63"/>
      <c r="G75" s="64"/>
      <c r="H75" s="64"/>
      <c r="I75" s="65"/>
      <c r="J75" s="65"/>
      <c r="K75" s="8">
        <f t="shared" si="12"/>
        <v>0</v>
      </c>
    </row>
    <row r="76" spans="1:11" ht="15.75">
      <c r="A76" s="1" t="s">
        <v>88</v>
      </c>
      <c r="B76" s="7">
        <v>4250</v>
      </c>
      <c r="C76" s="63"/>
      <c r="D76" s="63"/>
      <c r="E76" s="63"/>
      <c r="F76" s="63"/>
      <c r="G76" s="64"/>
      <c r="H76" s="64"/>
      <c r="I76" s="65"/>
      <c r="J76" s="65"/>
      <c r="K76" s="8">
        <f t="shared" si="12"/>
        <v>0</v>
      </c>
    </row>
    <row r="77" spans="1:11" ht="15.75">
      <c r="A77" s="1" t="s">
        <v>99</v>
      </c>
      <c r="B77" s="7">
        <v>6500</v>
      </c>
      <c r="C77" s="63"/>
      <c r="D77" s="63"/>
      <c r="E77" s="63"/>
      <c r="F77" s="63"/>
      <c r="G77" s="64"/>
      <c r="H77" s="64"/>
      <c r="I77" s="65"/>
      <c r="J77" s="65"/>
      <c r="K77" s="8">
        <f t="shared" si="12"/>
        <v>0</v>
      </c>
    </row>
    <row r="78" spans="1:11" ht="15.75">
      <c r="A78" s="1" t="s">
        <v>95</v>
      </c>
      <c r="B78" s="7">
        <v>15000</v>
      </c>
      <c r="C78" s="63"/>
      <c r="D78" s="63"/>
      <c r="E78" s="63"/>
      <c r="F78" s="63"/>
      <c r="G78" s="64"/>
      <c r="H78" s="64"/>
      <c r="I78" s="65"/>
      <c r="J78" s="65"/>
      <c r="K78" s="8">
        <f t="shared" si="12"/>
        <v>0</v>
      </c>
    </row>
    <row r="79" spans="1:11" ht="15.75">
      <c r="A79" s="1" t="s">
        <v>96</v>
      </c>
      <c r="B79" s="7">
        <v>5250</v>
      </c>
      <c r="C79" s="63"/>
      <c r="D79" s="63"/>
      <c r="E79" s="63"/>
      <c r="F79" s="63"/>
      <c r="G79" s="64"/>
      <c r="H79" s="64"/>
      <c r="I79" s="65"/>
      <c r="J79" s="65"/>
      <c r="K79" s="8">
        <f t="shared" si="12"/>
        <v>0</v>
      </c>
    </row>
    <row r="80" spans="1:11" ht="15.75">
      <c r="A80" s="1" t="s">
        <v>97</v>
      </c>
      <c r="B80" s="7">
        <v>5250</v>
      </c>
      <c r="C80" s="63"/>
      <c r="D80" s="63"/>
      <c r="E80" s="63"/>
      <c r="F80" s="63"/>
      <c r="G80" s="64"/>
      <c r="H80" s="64"/>
      <c r="I80" s="65"/>
      <c r="J80" s="65"/>
      <c r="K80" s="8">
        <f t="shared" si="12"/>
        <v>0</v>
      </c>
    </row>
    <row r="81" spans="1:11" ht="15.75">
      <c r="A81" s="1" t="s">
        <v>93</v>
      </c>
      <c r="B81" s="7">
        <v>3250</v>
      </c>
      <c r="C81" s="63"/>
      <c r="D81" s="63"/>
      <c r="E81" s="63"/>
      <c r="F81" s="63"/>
      <c r="G81" s="64"/>
      <c r="H81" s="64"/>
      <c r="I81" s="65"/>
      <c r="J81" s="65"/>
      <c r="K81" s="8">
        <f t="shared" si="12"/>
        <v>0</v>
      </c>
    </row>
    <row r="82" spans="1:11" ht="16.5" thickBot="1">
      <c r="A82" s="1" t="s">
        <v>89</v>
      </c>
      <c r="B82" s="7">
        <v>12500</v>
      </c>
      <c r="C82" s="63"/>
      <c r="D82" s="63"/>
      <c r="E82" s="63"/>
      <c r="F82" s="63"/>
      <c r="G82" s="64"/>
      <c r="H82" s="64"/>
      <c r="I82" s="65"/>
      <c r="J82" s="65"/>
      <c r="K82" s="8">
        <f t="shared" si="12"/>
        <v>0</v>
      </c>
    </row>
    <row r="83" spans="1:11" ht="16.5" thickBot="1">
      <c r="A83" s="36" t="s">
        <v>31</v>
      </c>
      <c r="B83" s="37">
        <f aca="true" t="shared" si="13" ref="B83:J83">SUM(B69:B82)</f>
        <v>96500</v>
      </c>
      <c r="C83" s="38">
        <f t="shared" si="13"/>
        <v>74</v>
      </c>
      <c r="D83" s="38">
        <f t="shared" si="13"/>
        <v>85</v>
      </c>
      <c r="E83" s="38">
        <f t="shared" si="13"/>
        <v>394</v>
      </c>
      <c r="F83" s="38">
        <f t="shared" si="13"/>
        <v>712</v>
      </c>
      <c r="G83" s="39">
        <f t="shared" si="13"/>
        <v>996</v>
      </c>
      <c r="H83" s="39">
        <f t="shared" si="13"/>
        <v>3554</v>
      </c>
      <c r="I83" s="37">
        <f t="shared" si="13"/>
        <v>2451.93</v>
      </c>
      <c r="J83" s="37">
        <f t="shared" si="13"/>
        <v>10740.34</v>
      </c>
      <c r="K83" s="40">
        <f t="shared" si="12"/>
        <v>0.11129886010362694</v>
      </c>
    </row>
    <row r="84" spans="1:11" ht="15.75">
      <c r="A84" s="99" t="s">
        <v>83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1"/>
    </row>
    <row r="85" spans="1:11" ht="16.5" thickBot="1">
      <c r="A85" s="45"/>
      <c r="B85" s="49">
        <f>B11+B21+B29+B39+B48+B59+B67</f>
        <v>2730500</v>
      </c>
      <c r="C85" s="47">
        <f aca="true" t="shared" si="14" ref="C85:J85">C11+C21+C29+C39+C48+C59+C67+C81</f>
        <v>3163</v>
      </c>
      <c r="D85" s="47">
        <f t="shared" si="14"/>
        <v>13120</v>
      </c>
      <c r="E85" s="47">
        <f t="shared" si="14"/>
        <v>24282</v>
      </c>
      <c r="F85" s="47">
        <f t="shared" si="14"/>
        <v>213535</v>
      </c>
      <c r="G85" s="48">
        <f t="shared" si="14"/>
        <v>131368.35</v>
      </c>
      <c r="H85" s="48">
        <f t="shared" si="14"/>
        <v>1258380.7000000002</v>
      </c>
      <c r="I85" s="49">
        <f t="shared" si="14"/>
        <v>680459.02</v>
      </c>
      <c r="J85" s="44">
        <f t="shared" si="14"/>
        <v>3818889.0900000003</v>
      </c>
      <c r="K85" s="46">
        <f>IF(B85,J85/B85,"")</f>
        <v>1.3986043178904963</v>
      </c>
    </row>
    <row r="86" spans="1:11" ht="15.75">
      <c r="A86" s="96" t="s">
        <v>54</v>
      </c>
      <c r="B86" s="97"/>
      <c r="C86" s="97"/>
      <c r="D86" s="97"/>
      <c r="E86" s="97"/>
      <c r="F86" s="97"/>
      <c r="G86" s="97"/>
      <c r="H86" s="97"/>
      <c r="I86" s="97"/>
      <c r="J86" s="97"/>
      <c r="K86" s="98"/>
    </row>
    <row r="87" spans="1:11" ht="15.75">
      <c r="A87" s="1"/>
      <c r="B87" s="75"/>
      <c r="C87" s="50" t="s">
        <v>55</v>
      </c>
      <c r="D87" s="50" t="s">
        <v>67</v>
      </c>
      <c r="E87" s="70"/>
      <c r="F87" s="71"/>
      <c r="G87" s="51" t="s">
        <v>59</v>
      </c>
      <c r="H87" s="51" t="s">
        <v>70</v>
      </c>
      <c r="I87" s="74"/>
      <c r="J87" s="71"/>
      <c r="K87" s="4"/>
    </row>
    <row r="88" spans="1:11" ht="15.75">
      <c r="A88" s="1"/>
      <c r="B88" s="75"/>
      <c r="C88" s="50" t="s">
        <v>56</v>
      </c>
      <c r="D88" s="50" t="s">
        <v>68</v>
      </c>
      <c r="E88" s="70"/>
      <c r="F88" s="71"/>
      <c r="G88" s="51" t="s">
        <v>60</v>
      </c>
      <c r="H88" s="51" t="s">
        <v>71</v>
      </c>
      <c r="I88" s="74"/>
      <c r="J88" s="71"/>
      <c r="K88" s="4"/>
    </row>
    <row r="89" spans="1:11" ht="15.75">
      <c r="A89" s="1"/>
      <c r="B89" s="75"/>
      <c r="C89" s="50" t="s">
        <v>57</v>
      </c>
      <c r="D89" s="50" t="s">
        <v>91</v>
      </c>
      <c r="E89" s="70"/>
      <c r="F89" s="71"/>
      <c r="G89" s="51" t="s">
        <v>85</v>
      </c>
      <c r="H89" s="51" t="s">
        <v>90</v>
      </c>
      <c r="I89" s="74"/>
      <c r="J89" s="71"/>
      <c r="K89" s="4"/>
    </row>
    <row r="90" spans="1:11" ht="16.5" thickBot="1">
      <c r="A90" s="2"/>
      <c r="B90" s="76"/>
      <c r="C90" s="52" t="s">
        <v>58</v>
      </c>
      <c r="D90" s="52" t="s">
        <v>69</v>
      </c>
      <c r="E90" s="72"/>
      <c r="F90" s="73"/>
      <c r="G90" s="51" t="s">
        <v>61</v>
      </c>
      <c r="H90" s="51"/>
      <c r="I90" s="74"/>
      <c r="J90" s="71"/>
      <c r="K90" s="6"/>
    </row>
    <row r="91" spans="1:11" ht="15.75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2"/>
    </row>
    <row r="92" spans="1:11" ht="16.5" thickBot="1">
      <c r="A92" s="93" t="s">
        <v>103</v>
      </c>
      <c r="B92" s="94"/>
      <c r="C92" s="94"/>
      <c r="D92" s="94"/>
      <c r="E92" s="94"/>
      <c r="F92" s="94"/>
      <c r="G92" s="94"/>
      <c r="H92" s="94"/>
      <c r="I92" s="94"/>
      <c r="J92" s="94"/>
      <c r="K92" s="95"/>
    </row>
    <row r="95" spans="3:5" ht="15">
      <c r="C95" s="35"/>
      <c r="E95" s="35"/>
    </row>
  </sheetData>
  <sheetProtection/>
  <mergeCells count="14">
    <mergeCell ref="A92:K92"/>
    <mergeCell ref="A4:K4"/>
    <mergeCell ref="A12:K12"/>
    <mergeCell ref="A22:K22"/>
    <mergeCell ref="A30:K30"/>
    <mergeCell ref="A40:K40"/>
    <mergeCell ref="A86:K86"/>
    <mergeCell ref="A84:K84"/>
    <mergeCell ref="A1:K1"/>
    <mergeCell ref="A2:K2"/>
    <mergeCell ref="A49:K49"/>
    <mergeCell ref="A60:K60"/>
    <mergeCell ref="A68:K68"/>
    <mergeCell ref="A91:K91"/>
  </mergeCells>
  <printOptions/>
  <pageMargins left="0.7" right="0.7" top="0.75" bottom="0.75" header="0.3" footer="0.3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tabSelected="1" zoomScalePageLayoutView="0" workbookViewId="0" topLeftCell="A1">
      <selection activeCell="A90" sqref="A90:F90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4" width="12.7109375" style="30" customWidth="1"/>
    <col min="5" max="5" width="14.28125" style="11" bestFit="1" customWidth="1"/>
    <col min="6" max="6" width="12.7109375" style="11" customWidth="1"/>
  </cols>
  <sheetData>
    <row r="1" spans="1:6" ht="25.5">
      <c r="A1" s="102" t="s">
        <v>66</v>
      </c>
      <c r="B1" s="103"/>
      <c r="C1" s="103"/>
      <c r="D1" s="103"/>
      <c r="E1" s="103"/>
      <c r="F1" s="104"/>
    </row>
    <row r="2" spans="1:6" ht="16.5" thickBot="1">
      <c r="A2" s="105" t="str">
        <f>'Web Report'!A2:K2</f>
        <v>Date: 03/15/2018</v>
      </c>
      <c r="B2" s="106"/>
      <c r="C2" s="106"/>
      <c r="D2" s="106"/>
      <c r="E2" s="106"/>
      <c r="F2" s="107"/>
    </row>
    <row r="3" spans="1:19" s="11" customFormat="1" ht="16.5" thickBot="1">
      <c r="A3" s="59" t="s">
        <v>78</v>
      </c>
      <c r="B3" s="25" t="s">
        <v>72</v>
      </c>
      <c r="C3" s="28" t="s">
        <v>73</v>
      </c>
      <c r="D3" s="29" t="s">
        <v>75</v>
      </c>
      <c r="E3" s="26" t="s">
        <v>81</v>
      </c>
      <c r="F3" s="27" t="s">
        <v>82</v>
      </c>
      <c r="H3" s="15"/>
      <c r="I3" s="15"/>
      <c r="J3" s="15"/>
      <c r="K3" s="15"/>
      <c r="L3" s="15"/>
      <c r="M3" s="15"/>
      <c r="N3" s="15"/>
      <c r="O3" s="15"/>
      <c r="P3" s="16"/>
      <c r="Q3" s="15"/>
      <c r="R3" s="15"/>
      <c r="S3" s="12"/>
    </row>
    <row r="4" spans="1:6" ht="16.5" thickBot="1">
      <c r="A4" s="84" t="s">
        <v>0</v>
      </c>
      <c r="B4" s="85"/>
      <c r="C4" s="85"/>
      <c r="D4" s="85"/>
      <c r="E4" s="85"/>
      <c r="F4" s="86"/>
    </row>
    <row r="5" spans="1:9" ht="15.75">
      <c r="A5" s="1" t="s">
        <v>1</v>
      </c>
      <c r="B5" s="7">
        <f>'Web Report'!B5</f>
        <v>32000</v>
      </c>
      <c r="C5" s="53">
        <f>'Web Report'!C5</f>
        <v>18</v>
      </c>
      <c r="D5" s="53">
        <f>'Web Report'!E5</f>
        <v>882</v>
      </c>
      <c r="E5" s="54">
        <f>'Web Report'!J5</f>
        <v>86804.9</v>
      </c>
      <c r="F5" s="8">
        <f aca="true" t="shared" si="0" ref="F5:F11">IF(B5,E5/B5,"")</f>
        <v>2.7126531249999997</v>
      </c>
      <c r="I5" s="13"/>
    </row>
    <row r="6" spans="1:6" ht="15.75">
      <c r="A6" s="1" t="s">
        <v>2</v>
      </c>
      <c r="B6" s="7">
        <f>'Web Report'!B6</f>
        <v>0</v>
      </c>
      <c r="C6" s="53">
        <f>'Web Report'!C6</f>
        <v>0</v>
      </c>
      <c r="D6" s="53">
        <f>'Web Report'!E6</f>
        <v>0</v>
      </c>
      <c r="E6" s="54">
        <f>'Web Report'!J6</f>
        <v>0</v>
      </c>
      <c r="F6" s="8">
        <f t="shared" si="0"/>
      </c>
    </row>
    <row r="7" spans="1:6" ht="15.75">
      <c r="A7" s="1" t="s">
        <v>3</v>
      </c>
      <c r="B7" s="7">
        <f>'Web Report'!B7</f>
        <v>81000</v>
      </c>
      <c r="C7" s="53">
        <f>'Web Report'!C7</f>
        <v>51</v>
      </c>
      <c r="D7" s="53">
        <f>'Web Report'!E7</f>
        <v>581</v>
      </c>
      <c r="E7" s="54">
        <f>'Web Report'!J7</f>
        <v>76001.92</v>
      </c>
      <c r="F7" s="8">
        <f t="shared" si="0"/>
        <v>0.9382953086419753</v>
      </c>
    </row>
    <row r="8" spans="1:6" ht="15.75">
      <c r="A8" s="1" t="s">
        <v>4</v>
      </c>
      <c r="B8" s="7">
        <f>'Web Report'!B8</f>
        <v>127250</v>
      </c>
      <c r="C8" s="53">
        <f>'Web Report'!C8</f>
        <v>67</v>
      </c>
      <c r="D8" s="53">
        <f>'Web Report'!E8</f>
        <v>1915</v>
      </c>
      <c r="E8" s="54">
        <f>'Web Report'!J8</f>
        <v>193171.51</v>
      </c>
      <c r="F8" s="8">
        <f t="shared" si="0"/>
        <v>1.5180472298624754</v>
      </c>
    </row>
    <row r="9" spans="1:6" ht="15.75">
      <c r="A9" s="1" t="s">
        <v>5</v>
      </c>
      <c r="B9" s="7">
        <f>'Web Report'!B9</f>
        <v>88000</v>
      </c>
      <c r="C9" s="53">
        <f>'Web Report'!C9</f>
        <v>26</v>
      </c>
      <c r="D9" s="53">
        <f>'Web Report'!E9</f>
        <v>566</v>
      </c>
      <c r="E9" s="54">
        <f>'Web Report'!J9</f>
        <v>87408.78</v>
      </c>
      <c r="F9" s="8">
        <f t="shared" si="0"/>
        <v>0.9932815909090909</v>
      </c>
    </row>
    <row r="10" spans="1:6" ht="16.5" thickBot="1">
      <c r="A10" s="1" t="s">
        <v>6</v>
      </c>
      <c r="B10" s="7">
        <f>'Web Report'!B10</f>
        <v>12500</v>
      </c>
      <c r="C10" s="53">
        <f>'Web Report'!C10</f>
        <v>3</v>
      </c>
      <c r="D10" s="53">
        <f>'Web Report'!E10</f>
        <v>35</v>
      </c>
      <c r="E10" s="54">
        <f>'Web Report'!J10</f>
        <v>7021.95</v>
      </c>
      <c r="F10" s="8">
        <f t="shared" si="0"/>
        <v>0.561756</v>
      </c>
    </row>
    <row r="11" spans="1:6" ht="16.5" thickBot="1">
      <c r="A11" s="18" t="s">
        <v>16</v>
      </c>
      <c r="B11" s="19">
        <f>SUM(B5:B10)</f>
        <v>340750</v>
      </c>
      <c r="C11" s="20">
        <f>SUM(C5:C10)</f>
        <v>165</v>
      </c>
      <c r="D11" s="20">
        <f>SUM(D5:D10)</f>
        <v>3979</v>
      </c>
      <c r="E11" s="19">
        <f>SUM(E5:E10)</f>
        <v>450409.06</v>
      </c>
      <c r="F11" s="22">
        <f t="shared" si="0"/>
        <v>1.3218167571533381</v>
      </c>
    </row>
    <row r="12" spans="1:6" ht="16.5" thickBot="1">
      <c r="A12" s="87" t="s">
        <v>7</v>
      </c>
      <c r="B12" s="88"/>
      <c r="C12" s="88"/>
      <c r="D12" s="88"/>
      <c r="E12" s="88"/>
      <c r="F12" s="89"/>
    </row>
    <row r="13" spans="1:6" ht="15.75">
      <c r="A13" s="3" t="s">
        <v>8</v>
      </c>
      <c r="B13" s="7">
        <f>'Web Report'!B13</f>
        <v>11500</v>
      </c>
      <c r="C13" s="17">
        <f>'Web Report'!C13</f>
        <v>0</v>
      </c>
      <c r="D13" s="17">
        <f>'Web Report'!E13</f>
        <v>0</v>
      </c>
      <c r="E13" s="7">
        <f>'Web Report'!J13</f>
        <v>0</v>
      </c>
      <c r="F13" s="8">
        <f aca="true" t="shared" si="1" ref="F13:F21">IF(B13,E13/B13,"")</f>
        <v>0</v>
      </c>
    </row>
    <row r="14" spans="1:6" s="34" customFormat="1" ht="15.75">
      <c r="A14" s="3" t="s">
        <v>9</v>
      </c>
      <c r="B14" s="7">
        <f>'Web Report'!B14</f>
        <v>168125</v>
      </c>
      <c r="C14" s="17">
        <f>'Web Report'!C14</f>
        <v>57</v>
      </c>
      <c r="D14" s="17">
        <f>'Web Report'!E14</f>
        <v>775</v>
      </c>
      <c r="E14" s="7">
        <f>'Web Report'!J14</f>
        <v>86298.88</v>
      </c>
      <c r="F14" s="33">
        <f t="shared" si="1"/>
        <v>0.5133018884758365</v>
      </c>
    </row>
    <row r="15" spans="1:6" ht="15.75">
      <c r="A15" s="3" t="s">
        <v>10</v>
      </c>
      <c r="B15" s="7">
        <f>'Web Report'!B15</f>
        <v>45375</v>
      </c>
      <c r="C15" s="17">
        <f>'Web Report'!C15</f>
        <v>18</v>
      </c>
      <c r="D15" s="17">
        <f>'Web Report'!E15</f>
        <v>176</v>
      </c>
      <c r="E15" s="7">
        <f>'Web Report'!J15</f>
        <v>18468.98</v>
      </c>
      <c r="F15" s="8">
        <f t="shared" si="1"/>
        <v>0.40702986225895316</v>
      </c>
    </row>
    <row r="16" spans="1:6" ht="15.75">
      <c r="A16" s="3" t="s">
        <v>11</v>
      </c>
      <c r="B16" s="7">
        <f>'Web Report'!B16</f>
        <v>27750</v>
      </c>
      <c r="C16" s="17">
        <f>'Web Report'!C16</f>
        <v>7</v>
      </c>
      <c r="D16" s="17">
        <f>'Web Report'!E16</f>
        <v>116</v>
      </c>
      <c r="E16" s="7">
        <f>'Web Report'!J16</f>
        <v>9198.44</v>
      </c>
      <c r="F16" s="8">
        <f t="shared" si="1"/>
        <v>0.3314753153153153</v>
      </c>
    </row>
    <row r="17" spans="1:6" ht="15.75">
      <c r="A17" s="3" t="s">
        <v>12</v>
      </c>
      <c r="B17" s="7">
        <f>'Web Report'!B17</f>
        <v>54000</v>
      </c>
      <c r="C17" s="17">
        <f>'Web Report'!C17</f>
        <v>29</v>
      </c>
      <c r="D17" s="17">
        <f>'Web Report'!E17</f>
        <v>787</v>
      </c>
      <c r="E17" s="7">
        <f>'Web Report'!J17</f>
        <v>78283.04</v>
      </c>
      <c r="F17" s="8">
        <f t="shared" si="1"/>
        <v>1.4496859259259258</v>
      </c>
    </row>
    <row r="18" spans="1:6" ht="15.75">
      <c r="A18" s="3" t="s">
        <v>13</v>
      </c>
      <c r="B18" s="7">
        <f>'Web Report'!B18</f>
        <v>72250</v>
      </c>
      <c r="C18" s="17">
        <f>'Web Report'!C18</f>
        <v>58</v>
      </c>
      <c r="D18" s="17">
        <f>'Web Report'!E18</f>
        <v>879</v>
      </c>
      <c r="E18" s="7">
        <f>'Web Report'!J18</f>
        <v>118914.29</v>
      </c>
      <c r="F18" s="8">
        <f t="shared" si="1"/>
        <v>1.645872525951557</v>
      </c>
    </row>
    <row r="19" spans="1:6" ht="15.75">
      <c r="A19" s="3" t="s">
        <v>14</v>
      </c>
      <c r="B19" s="7">
        <f>'Web Report'!B19</f>
        <v>52250</v>
      </c>
      <c r="C19" s="17">
        <f>'Web Report'!C19</f>
        <v>38</v>
      </c>
      <c r="D19" s="17">
        <f>'Web Report'!E19</f>
        <v>713</v>
      </c>
      <c r="E19" s="7">
        <f>'Web Report'!J19</f>
        <v>71836.52</v>
      </c>
      <c r="F19" s="8">
        <f t="shared" si="1"/>
        <v>1.3748616267942584</v>
      </c>
    </row>
    <row r="20" spans="1:6" ht="16.5" thickBot="1">
      <c r="A20" s="3" t="s">
        <v>15</v>
      </c>
      <c r="B20" s="7">
        <f>'Web Report'!B20</f>
        <v>51125</v>
      </c>
      <c r="C20" s="17">
        <f>'Web Report'!C20</f>
        <v>16</v>
      </c>
      <c r="D20" s="17">
        <f>'Web Report'!E20</f>
        <v>157</v>
      </c>
      <c r="E20" s="7">
        <f>'Web Report'!J20</f>
        <v>17209.8</v>
      </c>
      <c r="F20" s="8">
        <f t="shared" si="1"/>
        <v>0.3366220048899755</v>
      </c>
    </row>
    <row r="21" spans="1:6" ht="16.5" thickBot="1">
      <c r="A21" s="23" t="s">
        <v>16</v>
      </c>
      <c r="B21" s="19">
        <f>SUM(B13:B20)</f>
        <v>482375</v>
      </c>
      <c r="C21" s="20">
        <f>SUM(C13:C20)</f>
        <v>223</v>
      </c>
      <c r="D21" s="20">
        <f>SUM(D13:D20)</f>
        <v>3603</v>
      </c>
      <c r="E21" s="19">
        <f>SUM(E13:E20)</f>
        <v>400209.95</v>
      </c>
      <c r="F21" s="22">
        <f t="shared" si="1"/>
        <v>0.8296656128530707</v>
      </c>
    </row>
    <row r="22" spans="1:6" ht="16.5" thickBot="1">
      <c r="A22" s="84" t="s">
        <v>100</v>
      </c>
      <c r="B22" s="85"/>
      <c r="C22" s="85"/>
      <c r="D22" s="85"/>
      <c r="E22" s="85"/>
      <c r="F22" s="86"/>
    </row>
    <row r="23" spans="1:6" ht="15.75">
      <c r="A23" s="3" t="s">
        <v>17</v>
      </c>
      <c r="B23" s="7">
        <f>'Web Report'!B23</f>
        <v>68625</v>
      </c>
      <c r="C23" s="17">
        <f>'Web Report'!C23</f>
        <v>44</v>
      </c>
      <c r="D23" s="17">
        <f>'Web Report'!E23</f>
        <v>353</v>
      </c>
      <c r="E23" s="7">
        <f>'Web Report'!J23</f>
        <v>54371.66</v>
      </c>
      <c r="F23" s="8">
        <f aca="true" t="shared" si="2" ref="F23:F29">IF(B23,E23/B23,"")</f>
        <v>0.7923010564663024</v>
      </c>
    </row>
    <row r="24" spans="1:6" ht="15.75">
      <c r="A24" s="3" t="s">
        <v>18</v>
      </c>
      <c r="B24" s="7">
        <f>'Web Report'!B24</f>
        <v>0</v>
      </c>
      <c r="C24" s="17">
        <f>'Web Report'!C24</f>
        <v>0</v>
      </c>
      <c r="D24" s="17">
        <f>'Web Report'!E24</f>
        <v>0</v>
      </c>
      <c r="E24" s="7">
        <f>'Web Report'!J24</f>
        <v>0</v>
      </c>
      <c r="F24" s="8">
        <f t="shared" si="2"/>
      </c>
    </row>
    <row r="25" spans="1:6" ht="15.75">
      <c r="A25" s="3" t="s">
        <v>19</v>
      </c>
      <c r="B25" s="7">
        <f>'Web Report'!B25</f>
        <v>48375</v>
      </c>
      <c r="C25" s="17">
        <f>'Web Report'!C25</f>
        <v>33</v>
      </c>
      <c r="D25" s="17">
        <f>'Web Report'!E25</f>
        <v>285</v>
      </c>
      <c r="E25" s="7">
        <f>'Web Report'!J25</f>
        <v>73446.86</v>
      </c>
      <c r="F25" s="8">
        <f t="shared" si="2"/>
        <v>1.5182813436692506</v>
      </c>
    </row>
    <row r="26" spans="1:6" ht="15.75">
      <c r="A26" s="3" t="s">
        <v>20</v>
      </c>
      <c r="B26" s="7">
        <f>'Web Report'!B26</f>
        <v>62375</v>
      </c>
      <c r="C26" s="17">
        <f>'Web Report'!C26</f>
        <v>24</v>
      </c>
      <c r="D26" s="17">
        <f>'Web Report'!E26</f>
        <v>125</v>
      </c>
      <c r="E26" s="7">
        <f>'Web Report'!J26</f>
        <v>44653.39</v>
      </c>
      <c r="F26" s="8">
        <f t="shared" si="2"/>
        <v>0.7158860120240481</v>
      </c>
    </row>
    <row r="27" spans="1:6" s="34" customFormat="1" ht="15.75">
      <c r="A27" s="3" t="s">
        <v>21</v>
      </c>
      <c r="B27" s="7">
        <f>'Web Report'!B27</f>
        <v>150500</v>
      </c>
      <c r="C27" s="17">
        <f>'Web Report'!C27</f>
        <v>774</v>
      </c>
      <c r="D27" s="17">
        <f>'Web Report'!E27</f>
        <v>1617</v>
      </c>
      <c r="E27" s="7">
        <f>'Web Report'!J27</f>
        <v>142109.61</v>
      </c>
      <c r="F27" s="33">
        <f t="shared" si="2"/>
        <v>0.9442499003322258</v>
      </c>
    </row>
    <row r="28" spans="1:6" ht="16.5" thickBot="1">
      <c r="A28" s="3" t="s">
        <v>22</v>
      </c>
      <c r="B28" s="7">
        <f>'Web Report'!B28</f>
        <v>95000</v>
      </c>
      <c r="C28" s="17">
        <f>'Web Report'!C28</f>
        <v>121</v>
      </c>
      <c r="D28" s="17">
        <f>'Web Report'!E28</f>
        <v>1316</v>
      </c>
      <c r="E28" s="7">
        <f>'Web Report'!J28</f>
        <v>200615.52</v>
      </c>
      <c r="F28" s="8">
        <f t="shared" si="2"/>
        <v>2.1117423157894737</v>
      </c>
    </row>
    <row r="29" spans="1:6" ht="16.5" thickBot="1">
      <c r="A29" s="23" t="s">
        <v>16</v>
      </c>
      <c r="B29" s="19">
        <f>SUM(B23:B28)</f>
        <v>424875</v>
      </c>
      <c r="C29" s="20">
        <f>SUM(C23:C28)</f>
        <v>996</v>
      </c>
      <c r="D29" s="20">
        <f>SUM(D23:D28)</f>
        <v>3696</v>
      </c>
      <c r="E29" s="19">
        <f>SUM(E23:E28)</f>
        <v>515197.04000000004</v>
      </c>
      <c r="F29" s="22">
        <f t="shared" si="2"/>
        <v>1.2125849720506032</v>
      </c>
    </row>
    <row r="30" spans="1:6" ht="16.5" thickBot="1">
      <c r="A30" s="87" t="s">
        <v>104</v>
      </c>
      <c r="B30" s="88"/>
      <c r="C30" s="88"/>
      <c r="D30" s="88"/>
      <c r="E30" s="88"/>
      <c r="F30" s="89"/>
    </row>
    <row r="31" spans="1:6" ht="15.75">
      <c r="A31" s="3" t="s">
        <v>23</v>
      </c>
      <c r="B31" s="7">
        <f>'Web Report'!B31</f>
        <v>24500</v>
      </c>
      <c r="C31" s="17">
        <f>'Web Report'!C31</f>
        <v>71</v>
      </c>
      <c r="D31" s="17">
        <f>'Web Report'!E31</f>
        <v>601</v>
      </c>
      <c r="E31" s="7">
        <f>'Web Report'!J31</f>
        <v>91003.31</v>
      </c>
      <c r="F31" s="8">
        <f aca="true" t="shared" si="3" ref="F31:F39">IF(B31,E31/B31,"")</f>
        <v>3.7144208163265304</v>
      </c>
    </row>
    <row r="32" spans="1:6" ht="15.75">
      <c r="A32" s="3" t="s">
        <v>24</v>
      </c>
      <c r="B32" s="7">
        <f>'Web Report'!B32</f>
        <v>51625</v>
      </c>
      <c r="C32" s="17">
        <f>'Web Report'!C32</f>
        <v>42</v>
      </c>
      <c r="D32" s="17">
        <f>'Web Report'!E32</f>
        <v>203</v>
      </c>
      <c r="E32" s="7">
        <f>'Web Report'!J32</f>
        <v>17499.47</v>
      </c>
      <c r="F32" s="8">
        <f t="shared" si="3"/>
        <v>0.338972784503632</v>
      </c>
    </row>
    <row r="33" spans="1:6" ht="15.75">
      <c r="A33" s="3" t="s">
        <v>25</v>
      </c>
      <c r="B33" s="7">
        <f>'Web Report'!B33</f>
        <v>117000</v>
      </c>
      <c r="C33" s="17">
        <f>'Web Report'!C33</f>
        <v>70</v>
      </c>
      <c r="D33" s="17">
        <f>'Web Report'!E33</f>
        <v>775</v>
      </c>
      <c r="E33" s="7">
        <f>'Web Report'!J33</f>
        <v>100319.07</v>
      </c>
      <c r="F33" s="8">
        <f t="shared" si="3"/>
        <v>0.8574279487179488</v>
      </c>
    </row>
    <row r="34" spans="1:6" ht="15.75">
      <c r="A34" s="3" t="s">
        <v>26</v>
      </c>
      <c r="B34" s="7">
        <f>'Web Report'!B34</f>
        <v>81625</v>
      </c>
      <c r="C34" s="17">
        <f>'Web Report'!C34</f>
        <v>73</v>
      </c>
      <c r="D34" s="17">
        <f>'Web Report'!E34</f>
        <v>1223</v>
      </c>
      <c r="E34" s="7">
        <f>'Web Report'!J34</f>
        <v>216727.23</v>
      </c>
      <c r="F34" s="8">
        <f t="shared" si="3"/>
        <v>2.6551574885145484</v>
      </c>
    </row>
    <row r="35" spans="1:6" ht="15.75">
      <c r="A35" s="3" t="s">
        <v>27</v>
      </c>
      <c r="B35" s="7">
        <f>'Web Report'!B35</f>
        <v>30375</v>
      </c>
      <c r="C35" s="17">
        <f>'Web Report'!C35</f>
        <v>7</v>
      </c>
      <c r="D35" s="17">
        <f>'Web Report'!E35</f>
        <v>49</v>
      </c>
      <c r="E35" s="7">
        <f>'Web Report'!J35</f>
        <v>3555.28</v>
      </c>
      <c r="F35" s="8">
        <f t="shared" si="3"/>
        <v>0.11704625514403293</v>
      </c>
    </row>
    <row r="36" spans="1:6" ht="15.75">
      <c r="A36" s="3" t="s">
        <v>28</v>
      </c>
      <c r="B36" s="7">
        <f>'Web Report'!B36</f>
        <v>29375</v>
      </c>
      <c r="C36" s="17">
        <f>'Web Report'!C36</f>
        <v>30</v>
      </c>
      <c r="D36" s="17">
        <f>'Web Report'!E36</f>
        <v>891</v>
      </c>
      <c r="E36" s="7">
        <f>'Web Report'!J36</f>
        <v>70750.13</v>
      </c>
      <c r="F36" s="8">
        <f t="shared" si="3"/>
        <v>2.408515063829787</v>
      </c>
    </row>
    <row r="37" spans="1:6" ht="15.75">
      <c r="A37" s="3" t="s">
        <v>29</v>
      </c>
      <c r="B37" s="7">
        <f>'Web Report'!B37</f>
        <v>42500</v>
      </c>
      <c r="C37" s="17">
        <f>'Web Report'!C37</f>
        <v>0</v>
      </c>
      <c r="D37" s="17">
        <f>'Web Report'!E37</f>
        <v>0</v>
      </c>
      <c r="E37" s="7">
        <f>'Web Report'!J37</f>
        <v>0</v>
      </c>
      <c r="F37" s="8">
        <f t="shared" si="3"/>
        <v>0</v>
      </c>
    </row>
    <row r="38" spans="1:6" ht="16.5" thickBot="1">
      <c r="A38" s="3" t="s">
        <v>30</v>
      </c>
      <c r="B38" s="7">
        <f>'Web Report'!B38</f>
        <v>24250</v>
      </c>
      <c r="C38" s="17">
        <f>'Web Report'!C38</f>
        <v>14</v>
      </c>
      <c r="D38" s="17">
        <f>'Web Report'!E38</f>
        <v>261</v>
      </c>
      <c r="E38" s="7">
        <f>'Web Report'!J38</f>
        <v>62775.6</v>
      </c>
      <c r="F38" s="8">
        <f t="shared" si="3"/>
        <v>2.588684536082474</v>
      </c>
    </row>
    <row r="39" spans="1:6" ht="16.5" thickBot="1">
      <c r="A39" s="23" t="s">
        <v>31</v>
      </c>
      <c r="B39" s="19">
        <f>SUM(B31:B38)</f>
        <v>401250</v>
      </c>
      <c r="C39" s="20">
        <f>SUM(C31:C38)</f>
        <v>307</v>
      </c>
      <c r="D39" s="20">
        <f>SUM(D31:D38)</f>
        <v>4003</v>
      </c>
      <c r="E39" s="19">
        <f>SUM(E31:E38)</f>
        <v>562630.0900000001</v>
      </c>
      <c r="F39" s="22">
        <f t="shared" si="3"/>
        <v>1.402193370716511</v>
      </c>
    </row>
    <row r="40" spans="1:6" ht="16.5" thickBot="1">
      <c r="A40" s="87" t="s">
        <v>92</v>
      </c>
      <c r="B40" s="88"/>
      <c r="C40" s="88"/>
      <c r="D40" s="88"/>
      <c r="E40" s="88"/>
      <c r="F40" s="89"/>
    </row>
    <row r="41" spans="1:6" ht="15.75">
      <c r="A41" s="3" t="s">
        <v>32</v>
      </c>
      <c r="B41" s="7">
        <f>'Web Report'!B41</f>
        <v>37250</v>
      </c>
      <c r="C41" s="17">
        <f>'Web Report'!C41</f>
        <v>37</v>
      </c>
      <c r="D41" s="17">
        <f>'Web Report'!E41</f>
        <v>68</v>
      </c>
      <c r="E41" s="7">
        <f>'Web Report'!J41</f>
        <v>6721.37</v>
      </c>
      <c r="F41" s="8">
        <f aca="true" t="shared" si="4" ref="F41:F48">IF(B41,E41/B41,"")</f>
        <v>0.18043946308724831</v>
      </c>
    </row>
    <row r="42" spans="1:6" ht="15.75">
      <c r="A42" s="3" t="s">
        <v>33</v>
      </c>
      <c r="B42" s="7">
        <f>'Web Report'!B42</f>
        <v>48750</v>
      </c>
      <c r="C42" s="17">
        <f>'Web Report'!C42</f>
        <v>336</v>
      </c>
      <c r="D42" s="17">
        <f>'Web Report'!E42</f>
        <v>560</v>
      </c>
      <c r="E42" s="7">
        <f>'Web Report'!J42</f>
        <v>135245.7</v>
      </c>
      <c r="F42" s="8">
        <f t="shared" si="4"/>
        <v>2.7742707692307693</v>
      </c>
    </row>
    <row r="43" spans="1:6" ht="15.75">
      <c r="A43" s="3" t="s">
        <v>34</v>
      </c>
      <c r="B43" s="7">
        <f>'Web Report'!B43</f>
        <v>21000</v>
      </c>
      <c r="C43" s="17">
        <f>'Web Report'!C43</f>
        <v>7</v>
      </c>
      <c r="D43" s="17">
        <f>'Web Report'!E43</f>
        <v>11</v>
      </c>
      <c r="E43" s="7">
        <f>'Web Report'!J43</f>
        <v>1760.9</v>
      </c>
      <c r="F43" s="8">
        <f t="shared" si="4"/>
        <v>0.08385238095238096</v>
      </c>
    </row>
    <row r="44" spans="1:6" ht="15.75">
      <c r="A44" s="3" t="s">
        <v>35</v>
      </c>
      <c r="B44" s="7">
        <f>'Web Report'!B44</f>
        <v>47125</v>
      </c>
      <c r="C44" s="17">
        <f>'Web Report'!C44</f>
        <v>24</v>
      </c>
      <c r="D44" s="17">
        <f>'Web Report'!E44</f>
        <v>244</v>
      </c>
      <c r="E44" s="7">
        <f>'Web Report'!J44</f>
        <v>34438.62</v>
      </c>
      <c r="F44" s="8">
        <f t="shared" si="4"/>
        <v>0.7307929973474802</v>
      </c>
    </row>
    <row r="45" spans="1:6" ht="15.75">
      <c r="A45" s="3" t="s">
        <v>36</v>
      </c>
      <c r="B45" s="7">
        <f>'Web Report'!B45</f>
        <v>29625</v>
      </c>
      <c r="C45" s="17">
        <f>'Web Report'!C45</f>
        <v>0</v>
      </c>
      <c r="D45" s="17">
        <f>'Web Report'!E45</f>
        <v>0</v>
      </c>
      <c r="E45" s="7">
        <f>'Web Report'!J45</f>
        <v>0</v>
      </c>
      <c r="F45" s="8">
        <f t="shared" si="4"/>
        <v>0</v>
      </c>
    </row>
    <row r="46" spans="1:6" ht="15.75">
      <c r="A46" s="3" t="s">
        <v>37</v>
      </c>
      <c r="B46" s="7">
        <f>'Web Report'!B46</f>
        <v>128250</v>
      </c>
      <c r="C46" s="17">
        <f>'Web Report'!C46</f>
        <v>60</v>
      </c>
      <c r="D46" s="17">
        <f>'Web Report'!E46</f>
        <v>1045</v>
      </c>
      <c r="E46" s="7">
        <f>'Web Report'!J46</f>
        <v>135583.33</v>
      </c>
      <c r="F46" s="8">
        <f t="shared" si="4"/>
        <v>1.0571799610136452</v>
      </c>
    </row>
    <row r="47" spans="1:6" ht="16.5" thickBot="1">
      <c r="A47" s="3" t="s">
        <v>38</v>
      </c>
      <c r="B47" s="7">
        <f>'Web Report'!B47</f>
        <v>0</v>
      </c>
      <c r="C47" s="17">
        <f>'Web Report'!C47</f>
        <v>0</v>
      </c>
      <c r="D47" s="17">
        <f>'Web Report'!E47</f>
        <v>0</v>
      </c>
      <c r="E47" s="7">
        <f>'Web Report'!J47</f>
        <v>0</v>
      </c>
      <c r="F47" s="8">
        <f t="shared" si="4"/>
      </c>
    </row>
    <row r="48" spans="1:6" ht="16.5" thickBot="1">
      <c r="A48" s="23" t="s">
        <v>31</v>
      </c>
      <c r="B48" s="19">
        <f>SUM(B41:B47)</f>
        <v>312000</v>
      </c>
      <c r="C48" s="20">
        <f>SUM(C41:C47)</f>
        <v>464</v>
      </c>
      <c r="D48" s="20">
        <f>SUM(D41:D47)</f>
        <v>1928</v>
      </c>
      <c r="E48" s="19">
        <f>SUM(E41:E47)</f>
        <v>313749.92</v>
      </c>
      <c r="F48" s="22">
        <f t="shared" si="4"/>
        <v>1.0056087179487179</v>
      </c>
    </row>
    <row r="49" spans="1:6" ht="16.5" thickBot="1">
      <c r="A49" s="84" t="s">
        <v>102</v>
      </c>
      <c r="B49" s="85"/>
      <c r="C49" s="85"/>
      <c r="D49" s="85"/>
      <c r="E49" s="85"/>
      <c r="F49" s="86"/>
    </row>
    <row r="50" spans="1:6" ht="15.75">
      <c r="A50" s="3" t="s">
        <v>39</v>
      </c>
      <c r="B50" s="9">
        <f>'Web Report'!B50</f>
        <v>11250</v>
      </c>
      <c r="C50" s="17">
        <f>'Web Report'!C50</f>
        <v>68</v>
      </c>
      <c r="D50" s="17">
        <f>'Web Report'!E50</f>
        <v>118</v>
      </c>
      <c r="E50" s="7">
        <f>'Web Report'!J50</f>
        <v>9743.09</v>
      </c>
      <c r="F50" s="8">
        <f aca="true" t="shared" si="5" ref="F50:F59">IF(B50,E50/B50,"")</f>
        <v>0.8660524444444444</v>
      </c>
    </row>
    <row r="51" spans="1:6" ht="15.75">
      <c r="A51" s="3" t="s">
        <v>40</v>
      </c>
      <c r="B51" s="9">
        <f>'Web Report'!B51</f>
        <v>95000</v>
      </c>
      <c r="C51" s="17">
        <f>'Web Report'!C51</f>
        <v>69</v>
      </c>
      <c r="D51" s="17">
        <f>'Web Report'!E51</f>
        <v>2076</v>
      </c>
      <c r="E51" s="7">
        <f>'Web Report'!J51</f>
        <v>291454.52</v>
      </c>
      <c r="F51" s="8">
        <f t="shared" si="5"/>
        <v>3.067942315789474</v>
      </c>
    </row>
    <row r="52" spans="1:6" ht="15.75">
      <c r="A52" s="3" t="s">
        <v>41</v>
      </c>
      <c r="B52" s="9">
        <f>'Web Report'!B52</f>
        <v>188750</v>
      </c>
      <c r="C52" s="17">
        <f>'Web Report'!C52</f>
        <v>632</v>
      </c>
      <c r="D52" s="17">
        <f>'Web Report'!E52</f>
        <v>1982</v>
      </c>
      <c r="E52" s="7">
        <f>'Web Report'!J52</f>
        <v>933103.54</v>
      </c>
      <c r="F52" s="8">
        <f t="shared" si="5"/>
        <v>4.943594913907285</v>
      </c>
    </row>
    <row r="53" spans="1:6" ht="15.75">
      <c r="A53" s="3" t="s">
        <v>42</v>
      </c>
      <c r="B53" s="9">
        <f>'Web Report'!B53</f>
        <v>5250</v>
      </c>
      <c r="C53" s="17">
        <f>'Web Report'!C53</f>
        <v>1</v>
      </c>
      <c r="D53" s="17">
        <f>'Web Report'!E53</f>
        <v>1</v>
      </c>
      <c r="E53" s="7">
        <f>'Web Report'!J53</f>
        <v>67.9</v>
      </c>
      <c r="F53" s="8">
        <f t="shared" si="5"/>
        <v>0.012933333333333335</v>
      </c>
    </row>
    <row r="54" spans="1:6" ht="15.75">
      <c r="A54" s="3" t="s">
        <v>43</v>
      </c>
      <c r="B54" s="9">
        <f>'Web Report'!B54</f>
        <v>5750</v>
      </c>
      <c r="C54" s="17">
        <f>'Web Report'!C54</f>
        <v>1</v>
      </c>
      <c r="D54" s="17">
        <f>'Web Report'!E54</f>
        <v>1</v>
      </c>
      <c r="E54" s="7">
        <f>'Web Report'!J54</f>
        <v>1284.45</v>
      </c>
      <c r="F54" s="8">
        <f t="shared" si="5"/>
        <v>0.22338260869565219</v>
      </c>
    </row>
    <row r="55" spans="1:6" ht="15.75">
      <c r="A55" s="3" t="s">
        <v>44</v>
      </c>
      <c r="B55" s="9">
        <f>'Web Report'!B55</f>
        <v>25500</v>
      </c>
      <c r="C55" s="17">
        <f>'Web Report'!C55</f>
        <v>85</v>
      </c>
      <c r="D55" s="17">
        <f>'Web Report'!E55</f>
        <v>167</v>
      </c>
      <c r="E55" s="7">
        <f>'Web Report'!J55</f>
        <v>19007.76</v>
      </c>
      <c r="F55" s="8">
        <f t="shared" si="5"/>
        <v>0.7454023529411764</v>
      </c>
    </row>
    <row r="56" spans="1:6" ht="15.75">
      <c r="A56" s="3" t="s">
        <v>45</v>
      </c>
      <c r="B56" s="9">
        <f>'Web Report'!B56</f>
        <v>81125</v>
      </c>
      <c r="C56" s="17">
        <f>'Web Report'!C56</f>
        <v>52</v>
      </c>
      <c r="D56" s="17">
        <f>'Web Report'!E56</f>
        <v>489</v>
      </c>
      <c r="E56" s="7">
        <f>'Web Report'!J56</f>
        <v>101625.13</v>
      </c>
      <c r="F56" s="8">
        <f t="shared" si="5"/>
        <v>1.2526980585516179</v>
      </c>
    </row>
    <row r="57" spans="1:6" ht="15.75">
      <c r="A57" s="3" t="s">
        <v>46</v>
      </c>
      <c r="B57" s="9">
        <f>'Web Report'!B57</f>
        <v>129625</v>
      </c>
      <c r="C57" s="17">
        <f>'Web Report'!C57</f>
        <v>38</v>
      </c>
      <c r="D57" s="17">
        <f>'Web Report'!E57</f>
        <v>1390</v>
      </c>
      <c r="E57" s="7">
        <f>'Web Report'!J57</f>
        <v>116708.71</v>
      </c>
      <c r="F57" s="8">
        <f t="shared" si="5"/>
        <v>0.9003564898746385</v>
      </c>
    </row>
    <row r="58" spans="1:6" ht="16.5" thickBot="1">
      <c r="A58" s="3" t="s">
        <v>47</v>
      </c>
      <c r="B58" s="9">
        <f>'Web Report'!B58</f>
        <v>64500</v>
      </c>
      <c r="C58" s="17">
        <f>'Web Report'!C58</f>
        <v>18</v>
      </c>
      <c r="D58" s="17">
        <f>'Web Report'!E58</f>
        <v>426</v>
      </c>
      <c r="E58" s="7">
        <f>'Web Report'!J58</f>
        <v>51001.44</v>
      </c>
      <c r="F58" s="8">
        <f t="shared" si="5"/>
        <v>0.7907200000000001</v>
      </c>
    </row>
    <row r="59" spans="1:6" ht="16.5" thickBot="1">
      <c r="A59" s="23" t="s">
        <v>31</v>
      </c>
      <c r="B59" s="19">
        <f>SUM(B50:B58)</f>
        <v>606750</v>
      </c>
      <c r="C59" s="20">
        <f>SUM(C50:C58)</f>
        <v>964</v>
      </c>
      <c r="D59" s="20">
        <f>SUM(D50:D58)</f>
        <v>6650</v>
      </c>
      <c r="E59" s="19">
        <f>SUM(E50:E58)</f>
        <v>1523996.54</v>
      </c>
      <c r="F59" s="22">
        <f t="shared" si="5"/>
        <v>2.511737189946436</v>
      </c>
    </row>
    <row r="60" spans="1:6" ht="16.5" thickBot="1">
      <c r="A60" s="84" t="s">
        <v>98</v>
      </c>
      <c r="B60" s="85"/>
      <c r="C60" s="85"/>
      <c r="D60" s="85"/>
      <c r="E60" s="85"/>
      <c r="F60" s="86"/>
    </row>
    <row r="61" spans="1:6" ht="15.75">
      <c r="A61" s="5" t="s">
        <v>48</v>
      </c>
      <c r="B61" s="7">
        <f>'Web Report'!B61</f>
        <v>0</v>
      </c>
      <c r="C61" s="17">
        <f>'Web Report'!C61</f>
        <v>0</v>
      </c>
      <c r="D61" s="17">
        <f>'Web Report'!E61</f>
        <v>0</v>
      </c>
      <c r="E61" s="7">
        <f>'Web Report'!J61</f>
        <v>0</v>
      </c>
      <c r="F61" s="8">
        <f aca="true" t="shared" si="6" ref="F61:F67">IF(B61,E61/B61,"")</f>
      </c>
    </row>
    <row r="62" spans="1:6" ht="15.75">
      <c r="A62" s="5" t="s">
        <v>49</v>
      </c>
      <c r="B62" s="7">
        <f>'Web Report'!B62</f>
        <v>0</v>
      </c>
      <c r="C62" s="17">
        <f>'Web Report'!C62</f>
        <v>0</v>
      </c>
      <c r="D62" s="17">
        <f>'Web Report'!E62</f>
        <v>0</v>
      </c>
      <c r="E62" s="7">
        <f>'Web Report'!J62</f>
        <v>0</v>
      </c>
      <c r="F62" s="8">
        <f t="shared" si="6"/>
      </c>
    </row>
    <row r="63" spans="1:6" ht="15.75">
      <c r="A63" s="5" t="s">
        <v>50</v>
      </c>
      <c r="B63" s="7">
        <f>'Web Report'!B63</f>
        <v>21500</v>
      </c>
      <c r="C63" s="17">
        <f>'Web Report'!C63</f>
        <v>2</v>
      </c>
      <c r="D63" s="17">
        <f>'Web Report'!E63</f>
        <v>4</v>
      </c>
      <c r="E63" s="7">
        <f>'Web Report'!J63</f>
        <v>633.48</v>
      </c>
      <c r="F63" s="8">
        <f t="shared" si="6"/>
        <v>0.029464186046511628</v>
      </c>
    </row>
    <row r="64" spans="1:6" ht="15.75">
      <c r="A64" s="5" t="s">
        <v>51</v>
      </c>
      <c r="B64" s="7">
        <f>'Web Report'!B64</f>
        <v>23750</v>
      </c>
      <c r="C64" s="17">
        <f>'Web Report'!C64</f>
        <v>11</v>
      </c>
      <c r="D64" s="17">
        <f>'Web Report'!E64</f>
        <v>200</v>
      </c>
      <c r="E64" s="7" t="str">
        <f>'Web Report'!J64</f>
        <v>$19,677..98</v>
      </c>
      <c r="F64" s="8" t="e">
        <f t="shared" si="6"/>
        <v>#VALUE!</v>
      </c>
    </row>
    <row r="65" spans="1:6" ht="15.75">
      <c r="A65" s="5" t="s">
        <v>52</v>
      </c>
      <c r="B65" s="7">
        <f>'Web Report'!B65</f>
        <v>69000</v>
      </c>
      <c r="C65" s="17">
        <f>'Web Report'!C65</f>
        <v>23</v>
      </c>
      <c r="D65" s="17">
        <f>'Web Report'!E65</f>
        <v>185</v>
      </c>
      <c r="E65" s="7">
        <f>'Web Report'!J65</f>
        <v>23576.57</v>
      </c>
      <c r="F65" s="8">
        <f t="shared" si="6"/>
        <v>0.34168942028985505</v>
      </c>
    </row>
    <row r="66" spans="1:6" ht="16.5" thickBot="1">
      <c r="A66" s="5" t="s">
        <v>53</v>
      </c>
      <c r="B66" s="7">
        <f>'Web Report'!B66</f>
        <v>48250</v>
      </c>
      <c r="C66" s="17">
        <f>'Web Report'!C66</f>
        <v>8</v>
      </c>
      <c r="D66" s="17">
        <f>'Web Report'!E66</f>
        <v>34</v>
      </c>
      <c r="E66" s="7">
        <f>'Web Report'!J66</f>
        <v>8808.46</v>
      </c>
      <c r="F66" s="8">
        <f t="shared" si="6"/>
        <v>0.18255875647668393</v>
      </c>
    </row>
    <row r="67" spans="1:6" ht="16.5" thickBot="1">
      <c r="A67" s="24" t="s">
        <v>31</v>
      </c>
      <c r="B67" s="19">
        <f>SUM(B61:B66)</f>
        <v>162500</v>
      </c>
      <c r="C67" s="20">
        <f>SUM(C61:C66)</f>
        <v>44</v>
      </c>
      <c r="D67" s="20">
        <f>SUM(D61:D66)</f>
        <v>423</v>
      </c>
      <c r="E67" s="19">
        <f>SUM(E61:E66)</f>
        <v>33018.509999999995</v>
      </c>
      <c r="F67" s="22">
        <f t="shared" si="6"/>
        <v>0.20319083076923072</v>
      </c>
    </row>
    <row r="68" spans="1:6" ht="16.5" thickBot="1">
      <c r="A68" s="87" t="s">
        <v>84</v>
      </c>
      <c r="B68" s="88"/>
      <c r="C68" s="88"/>
      <c r="D68" s="88"/>
      <c r="E68" s="88"/>
      <c r="F68" s="89"/>
    </row>
    <row r="69" spans="1:6" ht="15.75">
      <c r="A69" s="1" t="s">
        <v>62</v>
      </c>
      <c r="B69" s="7">
        <f>'Web Report'!B69</f>
        <v>6750</v>
      </c>
      <c r="C69" s="17">
        <f>'Web Report'!C69</f>
        <v>74</v>
      </c>
      <c r="D69" s="17">
        <f>'Web Report'!E69</f>
        <v>394</v>
      </c>
      <c r="E69" s="7">
        <f>'Web Report'!J69</f>
        <v>10740.34</v>
      </c>
      <c r="F69" s="8">
        <f aca="true" t="shared" si="7" ref="F69:F81">IF(B69,E69/B69,"")</f>
        <v>1.5911614814814814</v>
      </c>
    </row>
    <row r="70" spans="1:6" ht="15.75">
      <c r="A70" s="1" t="s">
        <v>86</v>
      </c>
      <c r="B70" s="7">
        <f>'Web Report'!B70</f>
        <v>4500</v>
      </c>
      <c r="C70" s="17">
        <f>'Web Report'!C70</f>
        <v>0</v>
      </c>
      <c r="D70" s="17">
        <f>'Web Report'!E70</f>
        <v>0</v>
      </c>
      <c r="E70" s="7">
        <f>'Web Report'!J70</f>
        <v>0</v>
      </c>
      <c r="F70" s="8">
        <f t="shared" si="7"/>
        <v>0</v>
      </c>
    </row>
    <row r="71" spans="1:6" ht="15.75">
      <c r="A71" s="1" t="s">
        <v>94</v>
      </c>
      <c r="B71" s="7">
        <f>'Web Report'!B71</f>
        <v>11500</v>
      </c>
      <c r="C71" s="17">
        <f>'Web Report'!C71</f>
        <v>0</v>
      </c>
      <c r="D71" s="17">
        <f>'Web Report'!E71</f>
        <v>0</v>
      </c>
      <c r="E71" s="7">
        <f>'Web Report'!J71</f>
        <v>0</v>
      </c>
      <c r="F71" s="8">
        <f t="shared" si="7"/>
        <v>0</v>
      </c>
    </row>
    <row r="72" spans="1:6" ht="15.75">
      <c r="A72" s="1" t="s">
        <v>63</v>
      </c>
      <c r="B72" s="7">
        <f>'Web Report'!B72</f>
        <v>0</v>
      </c>
      <c r="C72" s="17">
        <f>'Web Report'!C72</f>
        <v>0</v>
      </c>
      <c r="D72" s="17">
        <f>'Web Report'!E72</f>
        <v>0</v>
      </c>
      <c r="E72" s="7">
        <f>'Web Report'!J72</f>
        <v>0</v>
      </c>
      <c r="F72" s="8">
        <f t="shared" si="7"/>
      </c>
    </row>
    <row r="73" spans="1:6" ht="15.75">
      <c r="A73" s="1"/>
      <c r="B73" s="7"/>
      <c r="C73" s="17"/>
      <c r="D73" s="17"/>
      <c r="E73" s="7"/>
      <c r="F73" s="8"/>
    </row>
    <row r="74" spans="1:6" ht="15.75">
      <c r="A74" s="1" t="s">
        <v>64</v>
      </c>
      <c r="B74" s="7">
        <f>'Web Report'!B73</f>
        <v>5250</v>
      </c>
      <c r="C74" s="17">
        <f>'Web Report'!C73</f>
        <v>0</v>
      </c>
      <c r="D74" s="17">
        <f>'Web Report'!E73</f>
        <v>0</v>
      </c>
      <c r="E74" s="7">
        <f>'Web Report'!J73</f>
        <v>0</v>
      </c>
      <c r="F74" s="8">
        <f t="shared" si="7"/>
        <v>0</v>
      </c>
    </row>
    <row r="75" spans="1:6" ht="15.75">
      <c r="A75" s="1" t="s">
        <v>65</v>
      </c>
      <c r="B75" s="7">
        <f>'Web Report'!B74</f>
        <v>5750</v>
      </c>
      <c r="C75" s="17">
        <f>'Web Report'!C74</f>
        <v>0</v>
      </c>
      <c r="D75" s="17">
        <f>'Web Report'!E74</f>
        <v>0</v>
      </c>
      <c r="E75" s="7">
        <f>'Web Report'!J74</f>
        <v>0</v>
      </c>
      <c r="F75" s="8">
        <f t="shared" si="7"/>
        <v>0</v>
      </c>
    </row>
    <row r="76" spans="1:6" ht="15.75">
      <c r="A76" s="1" t="s">
        <v>87</v>
      </c>
      <c r="B76" s="7">
        <f>'Web Report'!B75</f>
        <v>10750</v>
      </c>
      <c r="C76" s="17">
        <f>'Web Report'!C75</f>
        <v>0</v>
      </c>
      <c r="D76" s="17">
        <f>'Web Report'!E75</f>
        <v>0</v>
      </c>
      <c r="E76" s="7">
        <f>'Web Report'!J75</f>
        <v>0</v>
      </c>
      <c r="F76" s="8">
        <f t="shared" si="7"/>
        <v>0</v>
      </c>
    </row>
    <row r="77" spans="1:6" ht="15.75">
      <c r="A77" s="1" t="s">
        <v>88</v>
      </c>
      <c r="B77" s="7">
        <f>'Web Report'!B76</f>
        <v>4250</v>
      </c>
      <c r="C77" s="17">
        <f>'Web Report'!C76</f>
        <v>0</v>
      </c>
      <c r="D77" s="17">
        <f>'Web Report'!E76</f>
        <v>0</v>
      </c>
      <c r="E77" s="7">
        <f>'Web Report'!J76</f>
        <v>0</v>
      </c>
      <c r="F77" s="8">
        <f t="shared" si="7"/>
        <v>0</v>
      </c>
    </row>
    <row r="78" spans="1:6" ht="15.75">
      <c r="A78" s="1" t="s">
        <v>99</v>
      </c>
      <c r="B78" s="7">
        <f>'Web Report'!B77</f>
        <v>6500</v>
      </c>
      <c r="C78" s="17">
        <f>'Web Report'!C77</f>
        <v>0</v>
      </c>
      <c r="D78" s="17">
        <f>'Web Report'!E77</f>
        <v>0</v>
      </c>
      <c r="E78" s="7">
        <f>'Web Report'!J77</f>
        <v>0</v>
      </c>
      <c r="F78" s="8">
        <f t="shared" si="7"/>
        <v>0</v>
      </c>
    </row>
    <row r="79" spans="1:6" ht="15.75">
      <c r="A79" s="1" t="s">
        <v>93</v>
      </c>
      <c r="B79" s="7">
        <f>'Web Report'!B81</f>
        <v>3250</v>
      </c>
      <c r="C79" s="17">
        <f>'Web Report'!C81</f>
        <v>0</v>
      </c>
      <c r="D79" s="17">
        <f>'Web Report'!E81</f>
        <v>0</v>
      </c>
      <c r="E79" s="7">
        <f>'Web Report'!J81</f>
        <v>0</v>
      </c>
      <c r="F79" s="8">
        <f t="shared" si="7"/>
        <v>0</v>
      </c>
    </row>
    <row r="80" spans="1:6" ht="16.5" thickBot="1">
      <c r="A80" s="1" t="s">
        <v>89</v>
      </c>
      <c r="B80" s="7">
        <f>'Web Report'!B82</f>
        <v>12500</v>
      </c>
      <c r="C80" s="17">
        <f>'Web Report'!C82</f>
        <v>0</v>
      </c>
      <c r="D80" s="17">
        <f>'Web Report'!E82</f>
        <v>0</v>
      </c>
      <c r="E80" s="7">
        <f>'Web Report'!J82</f>
        <v>0</v>
      </c>
      <c r="F80" s="8">
        <f t="shared" si="7"/>
        <v>0</v>
      </c>
    </row>
    <row r="81" spans="1:6" ht="16.5" thickBot="1">
      <c r="A81" s="36" t="s">
        <v>31</v>
      </c>
      <c r="B81" s="37">
        <f>SUM(B69:B80)</f>
        <v>71000</v>
      </c>
      <c r="C81" s="38">
        <f>SUM(C69:C80)</f>
        <v>74</v>
      </c>
      <c r="D81" s="38">
        <f>SUM(D69:D80)</f>
        <v>394</v>
      </c>
      <c r="E81" s="37">
        <f>SUM(E69:E80)</f>
        <v>10740.34</v>
      </c>
      <c r="F81" s="40">
        <f t="shared" si="7"/>
        <v>0.1512723943661972</v>
      </c>
    </row>
    <row r="82" spans="1:6" ht="15.75">
      <c r="A82" s="99" t="s">
        <v>83</v>
      </c>
      <c r="B82" s="100"/>
      <c r="C82" s="100"/>
      <c r="D82" s="100"/>
      <c r="E82" s="100"/>
      <c r="F82" s="101"/>
    </row>
    <row r="83" spans="1:6" ht="16.5" thickBot="1">
      <c r="A83" s="45"/>
      <c r="B83" s="49">
        <f>B11+B21+B29+B39+B48+B59+B67</f>
        <v>2730500</v>
      </c>
      <c r="C83" s="47">
        <f>C11+C21+C29+C39+C48+C59+C67+C79</f>
        <v>3163</v>
      </c>
      <c r="D83" s="47">
        <f>D11+D21+D29+D39+D48+D59+D67+D79</f>
        <v>24282</v>
      </c>
      <c r="E83" s="44">
        <f>E11+E21+E29+E39+E48+E59+E67+E79</f>
        <v>3799211.11</v>
      </c>
      <c r="F83" s="46">
        <f>IF(B83,E83/B83,"")</f>
        <v>1.391397586522615</v>
      </c>
    </row>
    <row r="84" spans="1:6" ht="15.75">
      <c r="A84" s="99" t="s">
        <v>54</v>
      </c>
      <c r="B84" s="100"/>
      <c r="C84" s="100"/>
      <c r="D84" s="100"/>
      <c r="E84" s="100"/>
      <c r="F84" s="101"/>
    </row>
    <row r="85" spans="1:6" ht="15.75">
      <c r="A85" s="56" t="s">
        <v>55</v>
      </c>
      <c r="B85" s="41">
        <f>'Web Report'!E87</f>
        <v>0</v>
      </c>
      <c r="C85" s="43">
        <f>'Web Report'!F87</f>
        <v>0</v>
      </c>
      <c r="D85" s="51" t="s">
        <v>59</v>
      </c>
      <c r="E85" s="42">
        <f>'Web Report'!I87</f>
        <v>0</v>
      </c>
      <c r="F85" s="55">
        <f>'Web Report'!J87</f>
        <v>0</v>
      </c>
    </row>
    <row r="86" spans="1:6" ht="15.75">
      <c r="A86" s="56" t="s">
        <v>56</v>
      </c>
      <c r="B86" s="41">
        <f>'Web Report'!E88</f>
        <v>0</v>
      </c>
      <c r="C86" s="43">
        <f>'Web Report'!F88</f>
        <v>0</v>
      </c>
      <c r="D86" s="51" t="s">
        <v>60</v>
      </c>
      <c r="E86" s="42">
        <f>'Web Report'!I88</f>
        <v>0</v>
      </c>
      <c r="F86" s="55">
        <f>'Web Report'!J88</f>
        <v>0</v>
      </c>
    </row>
    <row r="87" spans="1:6" ht="15.75">
      <c r="A87" s="56" t="s">
        <v>57</v>
      </c>
      <c r="B87" s="41">
        <f>'Web Report'!E89</f>
        <v>0</v>
      </c>
      <c r="C87" s="43">
        <f>'Web Report'!F89</f>
        <v>0</v>
      </c>
      <c r="D87" s="51" t="s">
        <v>85</v>
      </c>
      <c r="E87" s="42">
        <f>'Web Report'!I89</f>
        <v>0</v>
      </c>
      <c r="F87" s="55">
        <f>'Web Report'!J89</f>
        <v>0</v>
      </c>
    </row>
    <row r="88" spans="1:6" ht="16.5" thickBot="1">
      <c r="A88" s="57" t="s">
        <v>58</v>
      </c>
      <c r="B88" s="41">
        <f>'Web Report'!E90</f>
        <v>0</v>
      </c>
      <c r="C88" s="43">
        <f>'Web Report'!F90</f>
        <v>0</v>
      </c>
      <c r="D88" s="58" t="s">
        <v>61</v>
      </c>
      <c r="E88" s="42">
        <f>'Web Report'!I90</f>
        <v>0</v>
      </c>
      <c r="F88" s="55">
        <f>'Web Report'!J90</f>
        <v>0</v>
      </c>
    </row>
    <row r="89" spans="1:6" ht="15.75">
      <c r="A89" s="90"/>
      <c r="B89" s="91"/>
      <c r="C89" s="91"/>
      <c r="D89" s="91"/>
      <c r="E89" s="91"/>
      <c r="F89" s="92"/>
    </row>
    <row r="90" spans="1:6" ht="16.5" thickBot="1">
      <c r="A90" s="93" t="s">
        <v>105</v>
      </c>
      <c r="B90" s="94"/>
      <c r="C90" s="94"/>
      <c r="D90" s="94"/>
      <c r="E90" s="94"/>
      <c r="F90" s="95"/>
    </row>
    <row r="93" spans="3:4" ht="15">
      <c r="C93" s="35"/>
      <c r="D93" s="35"/>
    </row>
  </sheetData>
  <sheetProtection/>
  <mergeCells count="14">
    <mergeCell ref="A1:F1"/>
    <mergeCell ref="A2:F2"/>
    <mergeCell ref="A4:F4"/>
    <mergeCell ref="A12:F12"/>
    <mergeCell ref="A22:F22"/>
    <mergeCell ref="A30:F30"/>
    <mergeCell ref="A89:F89"/>
    <mergeCell ref="A90:F90"/>
    <mergeCell ref="A40:F40"/>
    <mergeCell ref="A49:F49"/>
    <mergeCell ref="A60:F60"/>
    <mergeCell ref="A68:F68"/>
    <mergeCell ref="A82:F82"/>
    <mergeCell ref="A84:F8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CACI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CACI</dc:creator>
  <cp:keywords/>
  <dc:description/>
  <cp:lastModifiedBy>Dale Iannello</cp:lastModifiedBy>
  <cp:lastPrinted>2018-03-16T22:11:23Z</cp:lastPrinted>
  <dcterms:created xsi:type="dcterms:W3CDTF">2010-11-18T12:20:45Z</dcterms:created>
  <dcterms:modified xsi:type="dcterms:W3CDTF">2018-03-16T22:11:30Z</dcterms:modified>
  <cp:category/>
  <cp:version/>
  <cp:contentType/>
  <cp:contentStatus/>
</cp:coreProperties>
</file>